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27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R30" i="1" l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DM10" i="1" l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25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DN9" i="1"/>
  <c r="CZ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O9" i="1"/>
  <c r="DR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9" i="1"/>
  <c r="CW10" i="1"/>
  <c r="CW11" i="1"/>
  <c r="CW12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X9" i="1"/>
  <c r="CW9" i="1" l="1"/>
</calcChain>
</file>

<file path=xl/sharedStrings.xml><?xml version="1.0" encoding="utf-8"?>
<sst xmlns="http://schemas.openxmlformats.org/spreadsheetml/2006/main" count="678" uniqueCount="83">
  <si>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</si>
  <si>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</si>
  <si>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</si>
  <si>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</si>
  <si>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</si>
  <si>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</si>
  <si>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</si>
  <si>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</si>
  <si>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</si>
  <si>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</si>
  <si>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</si>
  <si>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</si>
  <si>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</si>
  <si>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</si>
  <si>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</si>
  <si>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Математика</t>
  </si>
  <si>
    <t>ИЗО</t>
  </si>
  <si>
    <t xml:space="preserve">
</t>
  </si>
  <si>
    <t>3а</t>
  </si>
  <si>
    <t>ФЗР</t>
  </si>
  <si>
    <t>3б</t>
  </si>
  <si>
    <t>МУЗ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</si>
  <si>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</si>
  <si>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</si>
  <si>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</si>
  <si>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</si>
  <si>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</si>
  <si>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</si>
  <si>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</si>
  <si>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</si>
  <si>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</si>
  <si>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</si>
  <si>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</si>
  <si>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</si>
  <si>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</si>
  <si>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</si>
  <si>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</si>
  <si>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</si>
  <si>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</si>
  <si>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</si>
  <si>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</si>
  <si>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</si>
  <si>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</si>
  <si>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Биология</t>
  </si>
  <si>
    <t>БИО</t>
  </si>
  <si>
    <t>7а</t>
  </si>
  <si>
    <t>7б</t>
  </si>
  <si>
    <t>8а</t>
  </si>
  <si>
    <t>8б</t>
  </si>
  <si>
    <t>9а</t>
  </si>
  <si>
    <t>9б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</si>
  <si>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</si>
  <si>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</si>
  <si>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</si>
  <si>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</si>
  <si>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</si>
  <si>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</si>
  <si>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</si>
  <si>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</si>
  <si>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</si>
  <si>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</si>
  <si>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</si>
  <si>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</si>
  <si>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</si>
  <si>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</si>
  <si>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</si>
  <si>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5в</t>
  </si>
  <si>
    <t>10б</t>
  </si>
  <si>
    <t>ОБЗР</t>
  </si>
  <si>
    <t>Вероятность и статистика</t>
  </si>
  <si>
    <t>ВИС</t>
  </si>
  <si>
    <t>ОБЗ</t>
  </si>
  <si>
    <t>УТВЕРЖДЕН</t>
  </si>
  <si>
    <t xml:space="preserve"> на I полугодие 2024-2025 учебного года</t>
  </si>
  <si>
    <t>Физкультура</t>
  </si>
  <si>
    <t xml:space="preserve"> МАТ</t>
  </si>
  <si>
    <r>
      <t xml:space="preserve">      </t>
    </r>
    <r>
      <rPr>
        <u/>
        <sz val="14"/>
        <color rgb="FF000000"/>
        <rFont val="Times New Roman"/>
        <family val="1"/>
        <charset val="204"/>
      </rPr>
      <t>Директор</t>
    </r>
  </si>
  <si>
    <r>
      <t xml:space="preserve">      </t>
    </r>
    <r>
      <rPr>
        <u/>
        <sz val="14"/>
        <color rgb="FF000000"/>
        <rFont val="Times New Roman"/>
        <family val="1"/>
        <charset val="204"/>
      </rPr>
      <t>М.Б. Гришина</t>
    </r>
  </si>
  <si>
    <t xml:space="preserve">     Приказ № 368 от 02.09.2024</t>
  </si>
  <si>
    <r>
      <t xml:space="preserve">График оценочных процедур в МБОУ СОШ № </t>
    </r>
    <r>
      <rPr>
        <b/>
        <u/>
        <sz val="14"/>
        <color rgb="FF000000"/>
        <rFont val="Times New Roman"/>
        <family val="1"/>
        <charset val="204"/>
      </rPr>
      <t>45</t>
    </r>
  </si>
  <si>
    <t>Французский</t>
  </si>
  <si>
    <t>9в</t>
  </si>
  <si>
    <t>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</si>
</sst>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75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2" borderId="4" xfId="0" applyFont="1" applyFill="1" applyBorder="1" applyAlignment="1">
      <alignment horizontal="left" vertical="top" wrapText="1"/>
    </xf>
    <xf numFmtId="0" fontId="17" fillId="12" borderId="6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24" fillId="14" borderId="9" xfId="0" applyFont="1" applyFill="1" applyBorder="1" applyAlignment="1">
      <alignment horizontal="center" vertical="center"/>
    </xf>
    <xf numFmtId="0" fontId="24" fillId="14" borderId="11" xfId="0" applyFont="1" applyFill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10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0" fillId="0" borderId="0" xfId="0" applyBorder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588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R36" sqref="R36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2" customWidth="1"/>
    <col min="100" max="120" width="4.75" style="10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58" t="s">
        <v>72</v>
      </c>
      <c r="G2" s="58"/>
      <c r="H2" s="58"/>
      <c r="I2" s="58"/>
    </row>
    <row r="3" spans="1:122" ht="19.899999999999999" customHeight="1" x14ac:dyDescent="0.25">
      <c r="F3" s="59" t="s">
        <v>76</v>
      </c>
      <c r="G3" s="59"/>
      <c r="H3" s="59"/>
      <c r="I3" s="59"/>
      <c r="J3" s="59"/>
      <c r="K3" s="59"/>
      <c r="L3" s="59"/>
      <c r="M3" s="59"/>
      <c r="Q3" s="57" t="s">
        <v>79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9" t="s">
        <v>77</v>
      </c>
      <c r="G4" s="60"/>
      <c r="H4" s="60"/>
      <c r="I4" s="60"/>
      <c r="J4" s="60"/>
      <c r="K4" s="60"/>
      <c r="L4" s="60"/>
      <c r="M4" s="60"/>
      <c r="Q4" s="57" t="s">
        <v>73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5" spans="1:122" ht="19.899999999999999" customHeight="1" x14ac:dyDescent="0.25">
      <c r="E5" s="48"/>
      <c r="F5" s="63" t="s">
        <v>78</v>
      </c>
      <c r="G5" s="63"/>
      <c r="H5" s="63"/>
      <c r="I5" s="63"/>
      <c r="J5" s="63"/>
      <c r="K5" s="63"/>
      <c r="L5" s="63"/>
      <c r="M5" s="63"/>
      <c r="N5" s="48"/>
      <c r="O5" s="48"/>
      <c r="P5" s="48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30"/>
      <c r="AH5" s="30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</row>
    <row r="7" spans="1:122" s="5" customFormat="1" ht="30" customHeight="1" x14ac:dyDescent="0.2">
      <c r="A7" s="64" t="s">
        <v>62</v>
      </c>
      <c r="B7" s="64"/>
      <c r="D7" s="31"/>
      <c r="E7" s="65" t="s">
        <v>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1" t="s">
        <v>1</v>
      </c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2" t="s">
        <v>2</v>
      </c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53" t="s">
        <v>3</v>
      </c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5"/>
      <c r="CV7" s="56" t="s">
        <v>63</v>
      </c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</row>
    <row r="8" spans="1:122" s="5" customFormat="1" ht="18" customHeight="1" x14ac:dyDescent="0.2">
      <c r="A8" s="26" t="s">
        <v>30</v>
      </c>
      <c r="B8" s="19" t="s">
        <v>31</v>
      </c>
      <c r="D8" s="32" t="s">
        <v>64</v>
      </c>
      <c r="E8" s="33">
        <v>2</v>
      </c>
      <c r="F8" s="33">
        <v>3</v>
      </c>
      <c r="G8" s="33">
        <v>4</v>
      </c>
      <c r="H8" s="33">
        <v>5</v>
      </c>
      <c r="I8" s="33">
        <v>6</v>
      </c>
      <c r="J8" s="33">
        <v>7</v>
      </c>
      <c r="K8" s="33">
        <v>9</v>
      </c>
      <c r="L8" s="33">
        <v>10</v>
      </c>
      <c r="M8" s="33">
        <v>11</v>
      </c>
      <c r="N8" s="33">
        <v>12</v>
      </c>
      <c r="O8" s="33">
        <v>13</v>
      </c>
      <c r="P8" s="50">
        <v>14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50">
        <v>21</v>
      </c>
      <c r="W8" s="50">
        <v>23</v>
      </c>
      <c r="X8" s="50">
        <v>24</v>
      </c>
      <c r="Y8" s="50">
        <v>25</v>
      </c>
      <c r="Z8" s="50">
        <v>26</v>
      </c>
      <c r="AA8" s="50">
        <v>27</v>
      </c>
      <c r="AB8" s="50">
        <v>28</v>
      </c>
      <c r="AC8" s="33">
        <v>30</v>
      </c>
      <c r="AD8" s="33">
        <v>1</v>
      </c>
      <c r="AE8" s="34">
        <v>2</v>
      </c>
      <c r="AF8" s="34">
        <v>3</v>
      </c>
      <c r="AG8" s="34">
        <v>4</v>
      </c>
      <c r="AH8" s="49">
        <v>5</v>
      </c>
      <c r="AI8" s="49">
        <v>7</v>
      </c>
      <c r="AJ8" s="49">
        <v>8</v>
      </c>
      <c r="AK8" s="49">
        <v>9</v>
      </c>
      <c r="AL8" s="49">
        <v>10</v>
      </c>
      <c r="AM8" s="49">
        <v>11</v>
      </c>
      <c r="AN8" s="49">
        <v>12</v>
      </c>
      <c r="AO8" s="49">
        <v>14</v>
      </c>
      <c r="AP8" s="49">
        <v>15</v>
      </c>
      <c r="AQ8" s="49">
        <v>16</v>
      </c>
      <c r="AR8" s="49">
        <v>17</v>
      </c>
      <c r="AS8" s="49">
        <v>18</v>
      </c>
      <c r="AT8" s="49">
        <v>19</v>
      </c>
      <c r="AU8" s="34">
        <v>21</v>
      </c>
      <c r="AV8" s="34">
        <v>22</v>
      </c>
      <c r="AW8" s="34">
        <v>23</v>
      </c>
      <c r="AX8" s="34">
        <v>24</v>
      </c>
      <c r="AY8" s="34">
        <v>25</v>
      </c>
      <c r="AZ8" s="49">
        <v>26</v>
      </c>
      <c r="BA8" s="49">
        <v>5</v>
      </c>
      <c r="BB8" s="49">
        <v>6</v>
      </c>
      <c r="BC8" s="49">
        <v>7</v>
      </c>
      <c r="BD8" s="49">
        <v>8</v>
      </c>
      <c r="BE8" s="49">
        <v>9</v>
      </c>
      <c r="BF8" s="49">
        <v>11</v>
      </c>
      <c r="BG8" s="49">
        <v>12</v>
      </c>
      <c r="BH8" s="49">
        <v>13</v>
      </c>
      <c r="BI8" s="49">
        <v>14</v>
      </c>
      <c r="BJ8" s="49">
        <v>15</v>
      </c>
      <c r="BK8" s="49">
        <v>16</v>
      </c>
      <c r="BL8" s="49">
        <v>18</v>
      </c>
      <c r="BM8" s="49">
        <v>19</v>
      </c>
      <c r="BN8" s="49">
        <v>20</v>
      </c>
      <c r="BO8" s="49">
        <v>21</v>
      </c>
      <c r="BP8" s="49">
        <v>22</v>
      </c>
      <c r="BQ8" s="49">
        <v>23</v>
      </c>
      <c r="BR8" s="49">
        <v>25</v>
      </c>
      <c r="BS8" s="49">
        <v>26</v>
      </c>
      <c r="BT8" s="49">
        <v>27</v>
      </c>
      <c r="BU8" s="49">
        <v>28</v>
      </c>
      <c r="BV8" s="49">
        <v>29</v>
      </c>
      <c r="BW8" s="49">
        <v>30</v>
      </c>
      <c r="BX8" s="49">
        <v>2</v>
      </c>
      <c r="BY8" s="49">
        <v>3</v>
      </c>
      <c r="BZ8" s="49">
        <v>4</v>
      </c>
      <c r="CA8" s="49">
        <v>5</v>
      </c>
      <c r="CB8" s="49">
        <v>6</v>
      </c>
      <c r="CC8" s="49">
        <v>7</v>
      </c>
      <c r="CD8" s="49">
        <v>9</v>
      </c>
      <c r="CE8" s="49">
        <v>10</v>
      </c>
      <c r="CF8" s="49">
        <v>11</v>
      </c>
      <c r="CG8" s="49">
        <v>12</v>
      </c>
      <c r="CH8" s="49">
        <v>13</v>
      </c>
      <c r="CI8" s="49">
        <v>14</v>
      </c>
      <c r="CJ8" s="49">
        <v>16</v>
      </c>
      <c r="CK8" s="49">
        <v>17</v>
      </c>
      <c r="CL8" s="49">
        <v>18</v>
      </c>
      <c r="CM8" s="49">
        <v>19</v>
      </c>
      <c r="CN8" s="49">
        <v>20</v>
      </c>
      <c r="CO8" s="49">
        <v>21</v>
      </c>
      <c r="CP8" s="49">
        <v>23</v>
      </c>
      <c r="CQ8" s="51">
        <v>24</v>
      </c>
      <c r="CR8" s="49">
        <v>25</v>
      </c>
      <c r="CS8" s="51">
        <v>26</v>
      </c>
      <c r="CT8" s="49">
        <v>27</v>
      </c>
      <c r="CU8" s="51">
        <v>28</v>
      </c>
      <c r="CV8" s="36" t="s">
        <v>5</v>
      </c>
      <c r="CW8" s="36" t="s">
        <v>9</v>
      </c>
      <c r="CX8" s="36" t="s">
        <v>31</v>
      </c>
      <c r="CY8" s="36" t="s">
        <v>33</v>
      </c>
      <c r="CZ8" s="36" t="s">
        <v>70</v>
      </c>
      <c r="DA8" s="36" t="s">
        <v>44</v>
      </c>
      <c r="DB8" s="36" t="s">
        <v>29</v>
      </c>
      <c r="DC8" s="36" t="s">
        <v>36</v>
      </c>
      <c r="DD8" s="36" t="s">
        <v>23</v>
      </c>
      <c r="DE8" s="36" t="s">
        <v>7</v>
      </c>
      <c r="DF8" s="36" t="s">
        <v>26</v>
      </c>
      <c r="DG8" s="36" t="s">
        <v>39</v>
      </c>
      <c r="DH8" s="36" t="s">
        <v>42</v>
      </c>
      <c r="DI8" s="36" t="s">
        <v>11</v>
      </c>
      <c r="DJ8" s="36" t="s">
        <v>56</v>
      </c>
      <c r="DK8" s="36" t="s">
        <v>57</v>
      </c>
      <c r="DL8" s="36" t="s">
        <v>14</v>
      </c>
      <c r="DM8" s="36" t="s">
        <v>16</v>
      </c>
      <c r="DN8" s="36" t="s">
        <v>61</v>
      </c>
      <c r="DO8" s="36" t="s">
        <v>21</v>
      </c>
      <c r="DP8" s="36" t="s">
        <v>71</v>
      </c>
      <c r="DQ8" s="36" t="s">
        <v>59</v>
      </c>
      <c r="DR8" s="36" t="s">
        <v>19</v>
      </c>
    </row>
    <row r="9" spans="1:122" ht="18" customHeight="1" x14ac:dyDescent="0.2">
      <c r="A9" s="27" t="s">
        <v>10</v>
      </c>
      <c r="B9" s="7" t="s">
        <v>11</v>
      </c>
      <c r="D9" s="38" t="s">
        <v>8</v>
      </c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9</v>
      </c>
      <c r="S9" s="8"/>
      <c r="T9" s="8"/>
      <c r="U9" s="8" t="s">
        <v>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 t="s">
        <v>9</v>
      </c>
      <c r="AQ9" s="8"/>
      <c r="AR9" s="8" t="s">
        <v>5</v>
      </c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 t="s">
        <v>9</v>
      </c>
      <c r="BN9" s="8"/>
      <c r="BO9" s="8"/>
      <c r="BP9" s="8" t="s">
        <v>5</v>
      </c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 t="s">
        <v>5</v>
      </c>
      <c r="CR9" s="8"/>
      <c r="CS9" s="8" t="s">
        <v>9</v>
      </c>
      <c r="CT9" s="8"/>
      <c r="CU9" s="8"/>
      <c r="CV9" s="11">
        <f>COUNTIF(E9:CU9,"РУС")</f>
        <v>4</v>
      </c>
      <c r="CW9" s="14">
        <f t="shared" ref="CW9:CW10" si="0">COUNTIF(E9:CU9,"МАТ")</f>
        <v>4</v>
      </c>
      <c r="CX9" s="11">
        <f>COUNTIF(E9:CU9,"АЛГ")</f>
        <v>0</v>
      </c>
      <c r="CY9" s="11">
        <f>COUNTIF(E9:CU9,"ГЕМ")</f>
        <v>0</v>
      </c>
      <c r="CZ9" s="11">
        <f t="shared" ref="CZ9:CZ10" si="1">COUNTIF(E9:CU9,"ВИС")</f>
        <v>0</v>
      </c>
      <c r="DA9" s="11">
        <f>COUNTIF(E9:CU9,"БИО")</f>
        <v>0</v>
      </c>
      <c r="DB9" s="11">
        <f>COUNTIF(E9:CU9,"ГЕО")</f>
        <v>0</v>
      </c>
      <c r="DC9" s="11">
        <f>COUNTIF(E9:CU9,"ИНФ")</f>
        <v>0</v>
      </c>
      <c r="DD9" s="11">
        <f>COUNTIF(E9:CU9,"ИСТ")</f>
        <v>0</v>
      </c>
      <c r="DE9" s="11">
        <f t="shared" ref="DE9:DE10" si="2">COUNTIF(E9:CU9,"ЛИТ")</f>
        <v>0</v>
      </c>
      <c r="DF9" s="11">
        <f>COUNTIF(E9:CU9,"ОБЩ")</f>
        <v>0</v>
      </c>
      <c r="DG9" s="11">
        <f>COUNTIF(E9:CU9,"ФИЗ")</f>
        <v>0</v>
      </c>
      <c r="DH9" s="11">
        <f>COUNTIF(E9:CU9,"ХИМ")</f>
        <v>0</v>
      </c>
      <c r="DI9" s="11">
        <f>COUNTIF(E9:CU9,"АНГ")</f>
        <v>0</v>
      </c>
      <c r="DJ9" s="11">
        <f>COUNTIF(E9:CU9,"НЕМ")</f>
        <v>0</v>
      </c>
      <c r="DK9" s="11">
        <f>COUNTIF(E9:CU9,"ФРА")</f>
        <v>0</v>
      </c>
      <c r="DL9" s="11">
        <f t="shared" ref="DL9:DL10" si="3">COUNTIF(E9:CU9,"ОКР")</f>
        <v>0</v>
      </c>
      <c r="DM9" s="11">
        <f t="shared" ref="DM9:DM10" si="4">COUNTIF(E9:CU9,"ИЗО")</f>
        <v>0</v>
      </c>
      <c r="DN9" s="11">
        <f t="shared" ref="DN9:DN10" si="5">COUNTIF(E9:CU9,"КУБ")</f>
        <v>0</v>
      </c>
      <c r="DO9" s="11">
        <f t="shared" ref="DO9:DO10" si="6">COUNTIF(E9:CU9,"МУЗ")</f>
        <v>0</v>
      </c>
      <c r="DP9" s="11">
        <f t="shared" ref="DP9:DP10" si="7">COUNTIF(E9:CU9,"ОБЗ")</f>
        <v>0</v>
      </c>
      <c r="DQ9" s="11">
        <f>COUNTIF(E9:CU9,"ТЕХ")</f>
        <v>0</v>
      </c>
      <c r="DR9" s="11">
        <f t="shared" ref="DR9:DR10" si="8">COUNTIF(E9:CU9,"ФЗР")</f>
        <v>0</v>
      </c>
    </row>
    <row r="10" spans="1:122" ht="18" customHeight="1" x14ac:dyDescent="0.2">
      <c r="A10" s="28" t="s">
        <v>43</v>
      </c>
      <c r="B10" s="20" t="s">
        <v>44</v>
      </c>
      <c r="D10" s="39" t="s">
        <v>12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9</v>
      </c>
      <c r="S10" s="8"/>
      <c r="T10" s="8"/>
      <c r="U10" s="8" t="s">
        <v>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 t="s">
        <v>9</v>
      </c>
      <c r="AR10" s="8"/>
      <c r="AS10" s="8" t="s">
        <v>5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9</v>
      </c>
      <c r="BO10" s="8"/>
      <c r="BP10" s="8" t="s">
        <v>5</v>
      </c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 t="s">
        <v>9</v>
      </c>
      <c r="CN10" s="8" t="s">
        <v>5</v>
      </c>
      <c r="CO10" s="8"/>
      <c r="CP10" s="8"/>
      <c r="CQ10" s="8"/>
      <c r="CR10" s="8"/>
      <c r="CS10" s="8"/>
      <c r="CT10" s="8"/>
      <c r="CU10" s="8"/>
      <c r="CV10" s="11">
        <f t="shared" ref="CV10" si="9">COUNTIF(E10:CU10,"РУС")</f>
        <v>4</v>
      </c>
      <c r="CW10" s="14">
        <f t="shared" si="0"/>
        <v>4</v>
      </c>
      <c r="CX10" s="11">
        <f t="shared" ref="CX10" si="10">COUNTIF(E10:CU10,"АЛГ")</f>
        <v>0</v>
      </c>
      <c r="CY10" s="11">
        <f t="shared" ref="CY10" si="11">COUNTIF(E10:CU10,"ГЕМ")</f>
        <v>0</v>
      </c>
      <c r="CZ10" s="11">
        <f t="shared" si="1"/>
        <v>0</v>
      </c>
      <c r="DA10" s="11">
        <f t="shared" ref="DA10" si="12">COUNTIF(E10:CU10,"БИО")</f>
        <v>0</v>
      </c>
      <c r="DB10" s="11">
        <f t="shared" ref="DB10" si="13">COUNTIF(E10:CU10,"ГЕО")</f>
        <v>0</v>
      </c>
      <c r="DC10" s="11">
        <f t="shared" ref="DC10" si="14">COUNTIF(E10:CU10,"ИНФ")</f>
        <v>0</v>
      </c>
      <c r="DD10" s="11">
        <f t="shared" ref="DD10" si="15">COUNTIF(E10:CU10,"ИСТ")</f>
        <v>0</v>
      </c>
      <c r="DE10" s="11">
        <f t="shared" si="2"/>
        <v>0</v>
      </c>
      <c r="DF10" s="11">
        <f t="shared" ref="DF10" si="16">COUNTIF(E10:CU10,"ОБЩ")</f>
        <v>0</v>
      </c>
      <c r="DG10" s="11">
        <f t="shared" ref="DG10" si="17">COUNTIF(E10:CU10,"ФИЗ")</f>
        <v>0</v>
      </c>
      <c r="DH10" s="11">
        <f t="shared" ref="DH10" si="18">COUNTIF(E10:CU10,"ХИМ")</f>
        <v>0</v>
      </c>
      <c r="DI10" s="11">
        <f t="shared" ref="DI10" si="19">COUNTIF(E10:CU10,"АНГ")</f>
        <v>0</v>
      </c>
      <c r="DJ10" s="11">
        <f t="shared" ref="DJ10" si="20">COUNTIF(E10:CU10,"НЕМ")</f>
        <v>0</v>
      </c>
      <c r="DK10" s="11">
        <f t="shared" ref="DK10" si="21">COUNTIF(E10:CU10,"ФРА")</f>
        <v>0</v>
      </c>
      <c r="DL10" s="11">
        <f t="shared" si="3"/>
        <v>0</v>
      </c>
      <c r="DM10" s="11">
        <f t="shared" si="4"/>
        <v>0</v>
      </c>
      <c r="DN10" s="11">
        <f t="shared" si="5"/>
        <v>0</v>
      </c>
      <c r="DO10" s="11">
        <f t="shared" si="6"/>
        <v>0</v>
      </c>
      <c r="DP10" s="11">
        <f t="shared" si="7"/>
        <v>0</v>
      </c>
      <c r="DQ10" s="11">
        <f t="shared" ref="DQ10" si="22">COUNTIF(E10:CU10,"ТЕХ")</f>
        <v>0</v>
      </c>
      <c r="DR10" s="11">
        <f t="shared" si="8"/>
        <v>0</v>
      </c>
    </row>
    <row r="11" spans="1:122" ht="18" customHeight="1" x14ac:dyDescent="0.2">
      <c r="A11" s="29" t="s">
        <v>69</v>
      </c>
      <c r="B11" s="22" t="s">
        <v>70</v>
      </c>
      <c r="D11" s="39" t="s">
        <v>18</v>
      </c>
      <c r="E11" s="8"/>
      <c r="F11" s="8"/>
      <c r="G11" s="8"/>
      <c r="H11" s="8"/>
      <c r="I11" s="8"/>
      <c r="J11" s="8"/>
      <c r="K11" s="8"/>
      <c r="L11" s="8"/>
      <c r="M11" s="8" t="s">
        <v>9</v>
      </c>
      <c r="N11" s="8" t="s">
        <v>5</v>
      </c>
      <c r="O11" s="8" t="s">
        <v>14</v>
      </c>
      <c r="P11" s="8"/>
      <c r="Q11" s="8" t="s">
        <v>11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 t="s">
        <v>11</v>
      </c>
      <c r="AT11" s="8"/>
      <c r="AU11" s="8"/>
      <c r="AV11" s="8" t="s">
        <v>14</v>
      </c>
      <c r="AW11" s="8" t="s">
        <v>9</v>
      </c>
      <c r="AX11" s="8"/>
      <c r="AY11" s="8" t="s">
        <v>5</v>
      </c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 t="s">
        <v>14</v>
      </c>
      <c r="BN11" s="8"/>
      <c r="BO11" s="8" t="s">
        <v>9</v>
      </c>
      <c r="BP11" s="8" t="s">
        <v>11</v>
      </c>
      <c r="BQ11" s="8"/>
      <c r="BR11" s="8"/>
      <c r="BS11" s="8" t="s">
        <v>5</v>
      </c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 t="s">
        <v>11</v>
      </c>
      <c r="CH11" s="8"/>
      <c r="CI11" s="8"/>
      <c r="CJ11" s="8"/>
      <c r="CK11" s="8" t="s">
        <v>9</v>
      </c>
      <c r="CL11" s="8"/>
      <c r="CM11" s="8" t="s">
        <v>14</v>
      </c>
      <c r="CN11" s="8" t="s">
        <v>5</v>
      </c>
      <c r="CO11" s="8"/>
      <c r="CP11" s="8"/>
      <c r="CQ11" s="8"/>
      <c r="CR11" s="8"/>
      <c r="CS11" s="8"/>
      <c r="CT11" s="8"/>
      <c r="CU11" s="8"/>
      <c r="CV11" s="11">
        <f>COUNTIF(E11:CU11,"РУС")</f>
        <v>4</v>
      </c>
      <c r="CW11" s="14">
        <f>COUNTIF(E11:CU11,"МАТ")</f>
        <v>4</v>
      </c>
      <c r="CX11" s="11">
        <f>COUNTIF(E11:CU11,"АЛГ")</f>
        <v>0</v>
      </c>
      <c r="CY11" s="11">
        <f>COUNTIF(E11:CU11,"ГЕМ")</f>
        <v>0</v>
      </c>
      <c r="CZ11" s="11">
        <f>COUNTIF(E11:CU11,"ВИС")</f>
        <v>0</v>
      </c>
      <c r="DA11" s="11">
        <f>COUNTIF(E11:CU11,"БИО")</f>
        <v>0</v>
      </c>
      <c r="DB11" s="11">
        <f>COUNTIF(E11:CU11,"ГЕО")</f>
        <v>0</v>
      </c>
      <c r="DC11" s="11">
        <f>COUNTIF(E11:CU11,"ИНФ")</f>
        <v>0</v>
      </c>
      <c r="DD11" s="11">
        <f>COUNTIF(E11:CU11,"ИСТ")</f>
        <v>0</v>
      </c>
      <c r="DE11" s="11">
        <f>COUNTIF(E11:CU11,"ЛИТ")</f>
        <v>0</v>
      </c>
      <c r="DF11" s="11">
        <f>COUNTIF(E11:CU11,"ОБЩ")</f>
        <v>0</v>
      </c>
      <c r="DG11" s="11">
        <f>COUNTIF(E11:CU11,"ФИЗ")</f>
        <v>0</v>
      </c>
      <c r="DH11" s="11">
        <f>COUNTIF(E11:CU11,"ХИМ")</f>
        <v>0</v>
      </c>
      <c r="DI11" s="11">
        <f>COUNTIF(E11:CU11,"АНГ")</f>
        <v>4</v>
      </c>
      <c r="DJ11" s="11">
        <f>COUNTIF(E11:CU11,"НЕМ")</f>
        <v>0</v>
      </c>
      <c r="DK11" s="11">
        <f>COUNTIF(E11:CU11,"ФРА")</f>
        <v>0</v>
      </c>
      <c r="DL11" s="11">
        <f>COUNTIF(E11:CU11,"ОКР")</f>
        <v>4</v>
      </c>
      <c r="DM11" s="11">
        <f>COUNTIF(E11:CU11,"ИЗО")</f>
        <v>0</v>
      </c>
      <c r="DN11" s="11">
        <f>COUNTIF(E11:CU11,"КУБ")</f>
        <v>0</v>
      </c>
      <c r="DO11" s="11">
        <f>COUNTIF(E11:CU11,"МУЗ")</f>
        <v>0</v>
      </c>
      <c r="DP11" s="11">
        <f>COUNTIF(E11:CU11,"ОБЗ")</f>
        <v>0</v>
      </c>
      <c r="DQ11" s="11">
        <f>COUNTIF(E11:CU11,"ТЕХ")</f>
        <v>0</v>
      </c>
      <c r="DR11" s="11">
        <f>COUNTIF(E11:CU11,"ФЗР")</f>
        <v>0</v>
      </c>
    </row>
    <row r="12" spans="1:122" ht="18" customHeight="1" x14ac:dyDescent="0.2">
      <c r="A12" s="28" t="s">
        <v>28</v>
      </c>
      <c r="B12" s="21" t="s">
        <v>29</v>
      </c>
      <c r="D12" s="40" t="s">
        <v>20</v>
      </c>
      <c r="E12" s="66"/>
      <c r="F12" s="66"/>
      <c r="G12" s="66"/>
      <c r="H12" s="66"/>
      <c r="I12" s="66"/>
      <c r="J12" s="66"/>
      <c r="K12" s="66"/>
      <c r="L12" s="66" t="s">
        <v>11</v>
      </c>
      <c r="M12" s="66"/>
      <c r="N12" s="66" t="s">
        <v>9</v>
      </c>
      <c r="O12" s="66" t="s">
        <v>5</v>
      </c>
      <c r="P12" s="66"/>
      <c r="Q12" s="66" t="s">
        <v>14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 t="s">
        <v>11</v>
      </c>
      <c r="AT12" s="66"/>
      <c r="AU12" s="66"/>
      <c r="AV12" s="66" t="s">
        <v>9</v>
      </c>
      <c r="AW12" s="66" t="s">
        <v>14</v>
      </c>
      <c r="AX12" s="66" t="s">
        <v>5</v>
      </c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 t="s">
        <v>11</v>
      </c>
      <c r="BJ12" s="66"/>
      <c r="BK12" s="66"/>
      <c r="BL12" s="66"/>
      <c r="BM12" s="12" t="s">
        <v>14</v>
      </c>
      <c r="BN12" s="66" t="s">
        <v>9</v>
      </c>
      <c r="BO12" s="66"/>
      <c r="BP12" s="66" t="s">
        <v>5</v>
      </c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 t="s">
        <v>9</v>
      </c>
      <c r="CL12" s="66" t="s">
        <v>5</v>
      </c>
      <c r="CM12" s="66"/>
      <c r="CN12" s="66" t="s">
        <v>14</v>
      </c>
      <c r="CO12" s="66"/>
      <c r="CP12" s="66"/>
      <c r="CQ12" s="66" t="s">
        <v>11</v>
      </c>
      <c r="CR12" s="66"/>
      <c r="CS12" s="66"/>
      <c r="CT12" s="66"/>
      <c r="CU12" s="66"/>
      <c r="CV12" s="67">
        <f>COUNTIF(E12:CU12,"РУС")</f>
        <v>4</v>
      </c>
      <c r="CW12" s="68">
        <f>COUNTIF(E12:CU12,"МАТ")</f>
        <v>4</v>
      </c>
      <c r="CX12" s="67">
        <f>COUNTIF(E12:CU12,"АЛГ")</f>
        <v>0</v>
      </c>
      <c r="CY12" s="67">
        <f>COUNTIF(E12:CU12,"ГЕМ")</f>
        <v>0</v>
      </c>
      <c r="CZ12" s="67">
        <f>COUNTIF(E12:CU12,"ВИС")</f>
        <v>0</v>
      </c>
      <c r="DA12" s="67">
        <f>COUNTIF(E12:CU12,"БИО")</f>
        <v>0</v>
      </c>
      <c r="DB12" s="67">
        <f>COUNTIF(E12:CU12,"ГЕО")</f>
        <v>0</v>
      </c>
      <c r="DC12" s="67">
        <f>COUNTIF(E12:CU12,"ИНФ")</f>
        <v>0</v>
      </c>
      <c r="DD12" s="67">
        <f>COUNTIF(E12:CU12,"ИСТ")</f>
        <v>0</v>
      </c>
      <c r="DE12" s="67">
        <f>COUNTIF(E12:CU12,"ЛИТ")</f>
        <v>0</v>
      </c>
      <c r="DF12" s="67">
        <f>COUNTIF(E12:CU12,"ОБЩ")</f>
        <v>0</v>
      </c>
      <c r="DG12" s="67">
        <f>COUNTIF(E12:CU12,"ФИЗ")</f>
        <v>0</v>
      </c>
      <c r="DH12" s="67">
        <f>COUNTIF(E12:CU12,"ХИМ")</f>
        <v>0</v>
      </c>
      <c r="DI12" s="67">
        <f>COUNTIF(E12:CU12,"АНГ")</f>
        <v>4</v>
      </c>
      <c r="DJ12" s="67">
        <f>COUNTIF(E12:CU12,"НЕМ")</f>
        <v>0</v>
      </c>
      <c r="DK12" s="67">
        <f>COUNTIF(E12:CU12,"ФРА")</f>
        <v>0</v>
      </c>
      <c r="DL12" s="67">
        <f>COUNTIF(E12:CU12,"ОКР")</f>
        <v>4</v>
      </c>
      <c r="DM12" s="67">
        <f>COUNTIF(E12:CU12,"ИЗО")</f>
        <v>0</v>
      </c>
      <c r="DN12" s="67">
        <f>COUNTIF(E12:CU12,"КУБ")</f>
        <v>0</v>
      </c>
      <c r="DO12" s="67">
        <f>COUNTIF(E12:CU12,"МУЗ")</f>
        <v>0</v>
      </c>
      <c r="DP12" s="67">
        <f>COUNTIF(E12:CU12,"ОБЗ")</f>
        <v>0</v>
      </c>
      <c r="DQ12" s="67">
        <f>COUNTIF(E12:CU12,"ТЕХ")</f>
        <v>0</v>
      </c>
      <c r="DR12" s="67">
        <f>COUNTIF(E12:CU12,"ФЗР")</f>
        <v>0</v>
      </c>
    </row>
    <row r="13" spans="1:122" ht="18" customHeight="1" x14ac:dyDescent="0.2">
      <c r="A13" s="28" t="s">
        <v>53</v>
      </c>
      <c r="B13" s="7" t="s">
        <v>33</v>
      </c>
      <c r="D13" s="41" t="s">
        <v>24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 t="s">
        <v>9</v>
      </c>
      <c r="S13" s="8" t="s">
        <v>5</v>
      </c>
      <c r="T13" s="8"/>
      <c r="U13" s="8"/>
      <c r="V13" s="8"/>
      <c r="W13" s="8"/>
      <c r="X13" s="8" t="s">
        <v>11</v>
      </c>
      <c r="Y13" s="8" t="s">
        <v>14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 t="s">
        <v>5</v>
      </c>
      <c r="AR13" s="8"/>
      <c r="AS13" s="8" t="s">
        <v>75</v>
      </c>
      <c r="AT13" s="8"/>
      <c r="AU13" s="8"/>
      <c r="AV13" s="8"/>
      <c r="AW13" s="8" t="s">
        <v>14</v>
      </c>
      <c r="AX13" s="8"/>
      <c r="AY13" s="8" t="s">
        <v>11</v>
      </c>
      <c r="AZ13" s="8"/>
      <c r="BA13" s="8"/>
      <c r="BB13" s="8"/>
      <c r="BC13" s="8"/>
      <c r="BD13" s="8"/>
      <c r="BE13" s="8"/>
      <c r="BF13" s="8"/>
      <c r="BG13" s="8"/>
      <c r="BH13" s="8" t="s">
        <v>9</v>
      </c>
      <c r="BI13" s="8"/>
      <c r="BJ13" s="8" t="s">
        <v>5</v>
      </c>
      <c r="BK13" s="8"/>
      <c r="BL13" s="8"/>
      <c r="BM13" s="8" t="s">
        <v>11</v>
      </c>
      <c r="BN13" s="8" t="s">
        <v>14</v>
      </c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 t="s">
        <v>9</v>
      </c>
      <c r="CH13" s="8" t="s">
        <v>14</v>
      </c>
      <c r="CI13" s="8"/>
      <c r="CJ13" s="8"/>
      <c r="CK13" s="8" t="s">
        <v>5</v>
      </c>
      <c r="CL13" s="8"/>
      <c r="CM13" s="8" t="s">
        <v>11</v>
      </c>
      <c r="CN13" s="8"/>
      <c r="CO13" s="8"/>
      <c r="CP13" s="8"/>
      <c r="CQ13" s="8"/>
      <c r="CR13" s="8"/>
      <c r="CS13" s="8"/>
      <c r="CT13" s="8"/>
      <c r="CU13" s="8"/>
      <c r="CV13" s="11">
        <f>COUNTIF(E13:CU13,"РУС")</f>
        <v>4</v>
      </c>
      <c r="CW13" s="11">
        <v>4</v>
      </c>
      <c r="CX13" s="11">
        <f>COUNTIF(E13:CU13,"АЛГ")</f>
        <v>0</v>
      </c>
      <c r="CY13" s="11">
        <f>COUNTIF(E13:CU13,"ГЕМ")</f>
        <v>0</v>
      </c>
      <c r="CZ13" s="11">
        <f>COUNTIF(E13:CU13,"ВИС")</f>
        <v>0</v>
      </c>
      <c r="DA13" s="11">
        <f>COUNTIF(E13:CU13,"БИО")</f>
        <v>0</v>
      </c>
      <c r="DB13" s="11">
        <f>COUNTIF(E13:CU13,"ГЕО")</f>
        <v>0</v>
      </c>
      <c r="DC13" s="11">
        <f>COUNTIF(E13:CU13,"ИНФ")</f>
        <v>0</v>
      </c>
      <c r="DD13" s="11">
        <f>COUNTIF(E13:CU13,"ИСТ")</f>
        <v>0</v>
      </c>
      <c r="DE13" s="11">
        <f>COUNTIF(E13:CU13,"ЛИТ")</f>
        <v>0</v>
      </c>
      <c r="DF13" s="11">
        <f>COUNTIF(E13:CU13,"ОБЩ")</f>
        <v>0</v>
      </c>
      <c r="DG13" s="11">
        <f>COUNTIF(E13:CU13,"ФИЗ")</f>
        <v>0</v>
      </c>
      <c r="DH13" s="11">
        <f>COUNTIF(E13:CU13,"ХИМ")</f>
        <v>0</v>
      </c>
      <c r="DI13" s="11">
        <f>COUNTIF(E13:CU13,"АНГ")</f>
        <v>4</v>
      </c>
      <c r="DJ13" s="11">
        <f>COUNTIF(E13:CU13,"НЕМ")</f>
        <v>0</v>
      </c>
      <c r="DK13" s="11">
        <f>COUNTIF(E13:CU13,"ФРА")</f>
        <v>0</v>
      </c>
      <c r="DL13" s="11">
        <f>COUNTIF(E13:CU13,"ОКР")</f>
        <v>4</v>
      </c>
      <c r="DM13" s="11">
        <f>COUNTIF(E13:CU13,"ИЗО")</f>
        <v>0</v>
      </c>
      <c r="DN13" s="11">
        <f>COUNTIF(E13:CU13,"КУБ")</f>
        <v>0</v>
      </c>
      <c r="DO13" s="11">
        <f>COUNTIF(E13:CU13,"МУЗ")</f>
        <v>0</v>
      </c>
      <c r="DP13" s="11">
        <f>COUNTIF(E13:CU13,"ОБЗ")</f>
        <v>0</v>
      </c>
      <c r="DQ13" s="11">
        <f>COUNTIF(E13:CU13,"ТЕХ")</f>
        <v>0</v>
      </c>
      <c r="DR13" s="11">
        <f>COUNTIF(E13:CU13,"ФЗР")</f>
        <v>0</v>
      </c>
    </row>
    <row r="14" spans="1:122" ht="18" customHeight="1" x14ac:dyDescent="0.25">
      <c r="A14" s="28" t="s">
        <v>16</v>
      </c>
      <c r="B14" s="7" t="s">
        <v>16</v>
      </c>
      <c r="C14" s="1" t="s">
        <v>17</v>
      </c>
      <c r="D14" s="38" t="s">
        <v>27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 t="s">
        <v>14</v>
      </c>
      <c r="S14" s="69" t="s">
        <v>9</v>
      </c>
      <c r="T14" s="69" t="s">
        <v>5</v>
      </c>
      <c r="U14" s="69"/>
      <c r="V14" s="69"/>
      <c r="W14" s="69"/>
      <c r="X14" s="69"/>
      <c r="Y14" s="69" t="s">
        <v>11</v>
      </c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 t="s">
        <v>11</v>
      </c>
      <c r="AN14" s="69"/>
      <c r="AO14" s="69"/>
      <c r="AP14" s="69" t="s">
        <v>5</v>
      </c>
      <c r="AQ14" s="69"/>
      <c r="AR14" s="69" t="s">
        <v>9</v>
      </c>
      <c r="AS14" s="69" t="s">
        <v>14</v>
      </c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 t="s">
        <v>11</v>
      </c>
      <c r="BJ14" s="69" t="s">
        <v>14</v>
      </c>
      <c r="BK14" s="69"/>
      <c r="BL14" s="69"/>
      <c r="BM14" s="69" t="s">
        <v>5</v>
      </c>
      <c r="BN14" s="69"/>
      <c r="BO14" s="69" t="s">
        <v>9</v>
      </c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 t="s">
        <v>5</v>
      </c>
      <c r="CI14" s="69"/>
      <c r="CJ14" s="69"/>
      <c r="CK14" s="69"/>
      <c r="CL14" s="69" t="s">
        <v>14</v>
      </c>
      <c r="CM14" s="69"/>
      <c r="CN14" s="69" t="s">
        <v>11</v>
      </c>
      <c r="CO14" s="69"/>
      <c r="CP14" s="69"/>
      <c r="CQ14" s="69" t="s">
        <v>9</v>
      </c>
      <c r="CR14" s="69"/>
      <c r="CS14" s="69"/>
      <c r="CT14" s="69"/>
      <c r="CU14" s="69"/>
      <c r="CV14" s="70">
        <f>COUNTIF(E14:CU14,"РУС")</f>
        <v>4</v>
      </c>
      <c r="CW14" s="71">
        <f>COUNTIF(E14:CU14,"МАТ")</f>
        <v>4</v>
      </c>
      <c r="CX14" s="70">
        <f>COUNTIF(E14:CU14,"АЛГ")</f>
        <v>0</v>
      </c>
      <c r="CY14" s="70">
        <f>COUNTIF(E14:CU14,"ГЕМ")</f>
        <v>0</v>
      </c>
      <c r="CZ14" s="70">
        <f>COUNTIF(E14:CU14,"ВИС")</f>
        <v>0</v>
      </c>
      <c r="DA14" s="70">
        <f>COUNTIF(E14:CU14,"БИО")</f>
        <v>0</v>
      </c>
      <c r="DB14" s="70">
        <f>COUNTIF(E14:CU14,"ГЕО")</f>
        <v>0</v>
      </c>
      <c r="DC14" s="70">
        <f>COUNTIF(E14:CU14,"ИНФ")</f>
        <v>0</v>
      </c>
      <c r="DD14" s="70">
        <f>COUNTIF(E14:CU14,"ИСТ")</f>
        <v>0</v>
      </c>
      <c r="DE14" s="70">
        <f>COUNTIF(E14:CU14,"ЛИТ")</f>
        <v>0</v>
      </c>
      <c r="DF14" s="70">
        <f>COUNTIF(E14:CU14,"ОБЩ")</f>
        <v>0</v>
      </c>
      <c r="DG14" s="70">
        <f>COUNTIF(E14:CU14,"ФИЗ")</f>
        <v>0</v>
      </c>
      <c r="DH14" s="70">
        <f>COUNTIF(E14:CU14,"ХИМ")</f>
        <v>0</v>
      </c>
      <c r="DI14" s="70">
        <f>COUNTIF(E14:CU14,"АНГ")</f>
        <v>4</v>
      </c>
      <c r="DJ14" s="70">
        <f>COUNTIF(E14:CU14,"НЕМ")</f>
        <v>0</v>
      </c>
      <c r="DK14" s="70">
        <f>COUNTIF(E14:CU14,"ФРА")</f>
        <v>0</v>
      </c>
      <c r="DL14" s="70">
        <f>COUNTIF(E14:CU14,"ОКР")</f>
        <v>4</v>
      </c>
      <c r="DM14" s="70">
        <f>COUNTIF(E14:CU14,"ИЗО")</f>
        <v>0</v>
      </c>
      <c r="DN14" s="70">
        <f>COUNTIF(E14:CU14,"КУБ")</f>
        <v>0</v>
      </c>
      <c r="DO14" s="70">
        <f>COUNTIF(E14:CU14,"МУЗ")</f>
        <v>0</v>
      </c>
      <c r="DP14" s="70">
        <f>COUNTIF(E14:CU14,"ОБЗ")</f>
        <v>0</v>
      </c>
      <c r="DQ14" s="70">
        <f>COUNTIF(E14:CU14,"ТЕХ")</f>
        <v>0</v>
      </c>
      <c r="DR14" s="70">
        <f>COUNTIF(E14:CU14,"ФЗР")</f>
        <v>0</v>
      </c>
    </row>
    <row r="15" spans="1:122" ht="18" customHeight="1" x14ac:dyDescent="0.25">
      <c r="A15" s="28" t="s">
        <v>35</v>
      </c>
      <c r="B15" s="7" t="s">
        <v>36</v>
      </c>
      <c r="C15" s="1"/>
      <c r="D15" s="39" t="s">
        <v>32</v>
      </c>
      <c r="E15" s="8"/>
      <c r="F15" s="8"/>
      <c r="G15" s="8"/>
      <c r="H15" s="8"/>
      <c r="I15" s="8"/>
      <c r="J15" s="8"/>
      <c r="K15" s="8"/>
      <c r="L15" s="8" t="s">
        <v>29</v>
      </c>
      <c r="M15" s="8" t="s">
        <v>5</v>
      </c>
      <c r="N15" s="8"/>
      <c r="O15" s="8" t="s">
        <v>9</v>
      </c>
      <c r="P15" s="8"/>
      <c r="Q15" s="8"/>
      <c r="R15" s="8"/>
      <c r="S15" s="8" t="s">
        <v>11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 t="s">
        <v>9</v>
      </c>
      <c r="AL15" s="8"/>
      <c r="AM15" s="8" t="s">
        <v>5</v>
      </c>
      <c r="AN15" s="8"/>
      <c r="AO15" s="8"/>
      <c r="AP15" s="8" t="s">
        <v>29</v>
      </c>
      <c r="AQ15" s="8"/>
      <c r="AR15" s="8" t="s">
        <v>11</v>
      </c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 t="s">
        <v>5</v>
      </c>
      <c r="BI15" s="8"/>
      <c r="BJ15" s="8" t="s">
        <v>29</v>
      </c>
      <c r="BK15" s="8"/>
      <c r="BL15" s="8"/>
      <c r="BM15" s="8"/>
      <c r="BN15" s="8" t="s">
        <v>9</v>
      </c>
      <c r="BO15" s="8" t="s">
        <v>11</v>
      </c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 t="s">
        <v>9</v>
      </c>
      <c r="CG15" s="8"/>
      <c r="CH15" s="8" t="s">
        <v>5</v>
      </c>
      <c r="CI15" s="8"/>
      <c r="CJ15" s="8"/>
      <c r="CK15" s="8"/>
      <c r="CL15" s="8" t="s">
        <v>11</v>
      </c>
      <c r="CM15" s="8" t="s">
        <v>29</v>
      </c>
      <c r="CN15" s="8"/>
      <c r="CO15" s="8"/>
      <c r="CP15" s="8"/>
      <c r="CQ15" s="8"/>
      <c r="CR15" s="8"/>
      <c r="CS15" s="8"/>
      <c r="CT15" s="8"/>
      <c r="CU15" s="8"/>
      <c r="CV15" s="11">
        <f>COUNTIF(E15:CU15,"РУС")</f>
        <v>4</v>
      </c>
      <c r="CW15" s="14">
        <f>COUNTIF(E15:CU15,"МАТ")</f>
        <v>4</v>
      </c>
      <c r="CX15" s="11">
        <f>COUNTIF(E15:CU15,"АЛГ")</f>
        <v>0</v>
      </c>
      <c r="CY15" s="11">
        <f>COUNTIF(E15:CU15,"ГЕМ")</f>
        <v>0</v>
      </c>
      <c r="CZ15" s="11">
        <f>COUNTIF(E15:CU15,"ВИС")</f>
        <v>0</v>
      </c>
      <c r="DA15" s="11">
        <f>COUNTIF(E15:CU15,"БИО")</f>
        <v>0</v>
      </c>
      <c r="DB15" s="11">
        <f>COUNTIF(E15:CU15,"ГЕО")</f>
        <v>4</v>
      </c>
      <c r="DC15" s="11">
        <f>COUNTIF(E15:CU15,"ИНФ")</f>
        <v>0</v>
      </c>
      <c r="DD15" s="11">
        <f>COUNTIF(E15:CU15,"ИСТ")</f>
        <v>0</v>
      </c>
      <c r="DE15" s="11">
        <f>COUNTIF(E15:CU15,"ЛИТ")</f>
        <v>0</v>
      </c>
      <c r="DF15" s="11">
        <f>COUNTIF(E15:CU15,"ОБЩ")</f>
        <v>0</v>
      </c>
      <c r="DG15" s="11">
        <f>COUNTIF(E15:CU15,"ФИЗ")</f>
        <v>0</v>
      </c>
      <c r="DH15" s="11">
        <f>COUNTIF(E15:CU15,"ХИМ")</f>
        <v>0</v>
      </c>
      <c r="DI15" s="11">
        <f>COUNTIF(E15:CU15,"АНГ")</f>
        <v>4</v>
      </c>
      <c r="DJ15" s="11">
        <f>COUNTIF(E15:CU15,"НЕМ")</f>
        <v>0</v>
      </c>
      <c r="DK15" s="11">
        <f>COUNTIF(E15:CU15,"ФРА")</f>
        <v>0</v>
      </c>
      <c r="DL15" s="11">
        <f>COUNTIF(E15:CU15,"ОКР")</f>
        <v>0</v>
      </c>
      <c r="DM15" s="11">
        <f>COUNTIF(E15:CU15,"ИЗО")</f>
        <v>0</v>
      </c>
      <c r="DN15" s="11">
        <f>COUNTIF(E15:CU15,"КУБ")</f>
        <v>0</v>
      </c>
      <c r="DO15" s="11">
        <f>COUNTIF(E15:CU15,"МУЗ")</f>
        <v>0</v>
      </c>
      <c r="DP15" s="11">
        <f>COUNTIF(E15:CU15,"ОБЗ")</f>
        <v>0</v>
      </c>
      <c r="DQ15" s="11">
        <f>COUNTIF(E15:CU15,"ТЕХ")</f>
        <v>0</v>
      </c>
      <c r="DR15" s="11">
        <f>COUNTIF(E15:CU15,"ФЗР")</f>
        <v>0</v>
      </c>
    </row>
    <row r="16" spans="1:122" ht="18" customHeight="1" x14ac:dyDescent="0.2">
      <c r="A16" s="28" t="s">
        <v>22</v>
      </c>
      <c r="B16" s="7" t="s">
        <v>23</v>
      </c>
      <c r="D16" s="39" t="s">
        <v>34</v>
      </c>
      <c r="E16" s="8"/>
      <c r="F16" s="8"/>
      <c r="G16" s="8"/>
      <c r="H16" s="8"/>
      <c r="I16" s="8"/>
      <c r="J16" s="8"/>
      <c r="K16" s="8"/>
      <c r="L16" s="8" t="s">
        <v>5</v>
      </c>
      <c r="M16" s="8"/>
      <c r="N16" s="8" t="s">
        <v>9</v>
      </c>
      <c r="O16" s="8"/>
      <c r="P16" s="8"/>
      <c r="Q16" s="8" t="s">
        <v>29</v>
      </c>
      <c r="R16" s="8"/>
      <c r="S16" s="15"/>
      <c r="T16" s="8"/>
      <c r="U16" s="8" t="s">
        <v>11</v>
      </c>
      <c r="V16" s="8"/>
      <c r="W16" s="8"/>
      <c r="X16" s="9"/>
      <c r="Y16" s="8"/>
      <c r="Z16" s="9"/>
      <c r="AA16" s="8"/>
      <c r="AB16" s="8"/>
      <c r="AC16" s="9"/>
      <c r="AD16" s="8"/>
      <c r="AE16" s="8"/>
      <c r="AF16" s="8"/>
      <c r="AG16" s="8"/>
      <c r="AH16" s="8"/>
      <c r="AI16" s="8"/>
      <c r="AJ16" s="8" t="s">
        <v>5</v>
      </c>
      <c r="AK16" s="8"/>
      <c r="AL16" s="8" t="s">
        <v>9</v>
      </c>
      <c r="AM16" s="8"/>
      <c r="AN16" s="8"/>
      <c r="AO16" s="8"/>
      <c r="AP16" s="8"/>
      <c r="AQ16" s="8" t="s">
        <v>29</v>
      </c>
      <c r="AR16" s="8"/>
      <c r="AS16" s="8" t="s">
        <v>11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 t="s">
        <v>5</v>
      </c>
      <c r="BI16" s="8"/>
      <c r="BJ16" s="8" t="s">
        <v>11</v>
      </c>
      <c r="BK16" s="8"/>
      <c r="BL16" s="8"/>
      <c r="BM16" s="8" t="s">
        <v>29</v>
      </c>
      <c r="BN16" s="8"/>
      <c r="BO16" s="8"/>
      <c r="BP16" s="8" t="s">
        <v>9</v>
      </c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 t="s">
        <v>5</v>
      </c>
      <c r="CF16" s="8"/>
      <c r="CG16" s="8" t="s">
        <v>9</v>
      </c>
      <c r="CH16" s="8" t="s">
        <v>29</v>
      </c>
      <c r="CI16" s="8"/>
      <c r="CJ16" s="8"/>
      <c r="CK16" s="8" t="s">
        <v>11</v>
      </c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11">
        <f>COUNTIF(E16:CU16,"РУС")</f>
        <v>4</v>
      </c>
      <c r="CW16" s="14">
        <f>COUNTIF(E16:CU16,"МАТ")</f>
        <v>4</v>
      </c>
      <c r="CX16" s="11">
        <f>COUNTIF(E16:CU16,"АЛГ")</f>
        <v>0</v>
      </c>
      <c r="CY16" s="11">
        <f>COUNTIF(E16:CU16,"ГЕМ")</f>
        <v>0</v>
      </c>
      <c r="CZ16" s="11">
        <f>COUNTIF(E16:CU16,"ВИС")</f>
        <v>0</v>
      </c>
      <c r="DA16" s="11">
        <f>COUNTIF(E16:CU16,"БИО")</f>
        <v>0</v>
      </c>
      <c r="DB16" s="11">
        <f>COUNTIF(E16:CU16,"ГЕО")</f>
        <v>4</v>
      </c>
      <c r="DC16" s="11">
        <f>COUNTIF(E16:CU16,"ИНФ")</f>
        <v>0</v>
      </c>
      <c r="DD16" s="11">
        <f>COUNTIF(E16:CU16,"ИСТ")</f>
        <v>0</v>
      </c>
      <c r="DE16" s="11">
        <f>COUNTIF(E16:CU16,"ЛИТ")</f>
        <v>0</v>
      </c>
      <c r="DF16" s="11">
        <f>COUNTIF(E16:CU16,"ОБЩ")</f>
        <v>0</v>
      </c>
      <c r="DG16" s="11">
        <f>COUNTIF(E16:CU16,"ФИЗ")</f>
        <v>0</v>
      </c>
      <c r="DH16" s="11">
        <f>COUNTIF(E16:CU16,"ХИМ")</f>
        <v>0</v>
      </c>
      <c r="DI16" s="11">
        <f>COUNTIF(E16:CU16,"АНГ")</f>
        <v>4</v>
      </c>
      <c r="DJ16" s="11">
        <f>COUNTIF(E16:CU16,"НЕМ")</f>
        <v>0</v>
      </c>
      <c r="DK16" s="11">
        <f>COUNTIF(E16:CU16,"ФРА")</f>
        <v>0</v>
      </c>
      <c r="DL16" s="11">
        <f>COUNTIF(E16:CU16,"ОКР")</f>
        <v>0</v>
      </c>
      <c r="DM16" s="11">
        <f>COUNTIF(E16:CU16,"ИЗО")</f>
        <v>0</v>
      </c>
      <c r="DN16" s="11">
        <f>COUNTIF(E16:CU16,"КУБ")</f>
        <v>0</v>
      </c>
      <c r="DO16" s="11">
        <f>COUNTIF(E16:CU16,"МУЗ")</f>
        <v>0</v>
      </c>
      <c r="DP16" s="11">
        <f>COUNTIF(E16:CU16,"ОБЗ")</f>
        <v>0</v>
      </c>
      <c r="DQ16" s="11">
        <f>COUNTIF(E16:CU16,"ТЕХ")</f>
        <v>0</v>
      </c>
      <c r="DR16" s="11">
        <f>COUNTIF(E16:CU16,"ФЗР")</f>
        <v>0</v>
      </c>
    </row>
    <row r="17" spans="1:123" ht="18" customHeight="1" x14ac:dyDescent="0.2">
      <c r="A17" s="28" t="s">
        <v>60</v>
      </c>
      <c r="B17" s="7" t="s">
        <v>61</v>
      </c>
      <c r="D17" s="39" t="s">
        <v>66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 t="s">
        <v>5</v>
      </c>
      <c r="P17" s="8"/>
      <c r="Q17" s="8"/>
      <c r="R17" s="8"/>
      <c r="S17" s="15"/>
      <c r="T17" s="8" t="s">
        <v>9</v>
      </c>
      <c r="U17" s="8"/>
      <c r="V17" s="8"/>
      <c r="W17" s="8"/>
      <c r="X17" s="8" t="s">
        <v>11</v>
      </c>
      <c r="Y17" s="8"/>
      <c r="Z17" s="8" t="s">
        <v>29</v>
      </c>
      <c r="AA17" s="8"/>
      <c r="AB17" s="8"/>
      <c r="AC17" s="9"/>
      <c r="AD17" s="8"/>
      <c r="AE17" s="8"/>
      <c r="AF17" s="8"/>
      <c r="AG17" s="8" t="s">
        <v>5</v>
      </c>
      <c r="AH17" s="8"/>
      <c r="AI17" s="8"/>
      <c r="AJ17" s="8" t="s">
        <v>9</v>
      </c>
      <c r="AK17" s="8"/>
      <c r="AL17" s="8"/>
      <c r="AM17" s="8" t="s">
        <v>29</v>
      </c>
      <c r="AN17" s="8"/>
      <c r="AO17" s="8"/>
      <c r="AP17" s="8"/>
      <c r="AQ17" s="8" t="s">
        <v>11</v>
      </c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 t="s">
        <v>5</v>
      </c>
      <c r="BI17" s="8"/>
      <c r="BJ17" s="8"/>
      <c r="BK17" s="8"/>
      <c r="BL17" s="8"/>
      <c r="BM17" s="8"/>
      <c r="BN17" s="8"/>
      <c r="BO17" s="8" t="s">
        <v>9</v>
      </c>
      <c r="BP17" s="8"/>
      <c r="BQ17" s="8"/>
      <c r="BR17" s="8"/>
      <c r="BS17" s="8" t="s">
        <v>11</v>
      </c>
      <c r="BT17" s="8"/>
      <c r="BU17" s="8" t="s">
        <v>29</v>
      </c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 t="s">
        <v>5</v>
      </c>
      <c r="CG17" s="8"/>
      <c r="CH17" s="8"/>
      <c r="CI17" s="8"/>
      <c r="CJ17" s="8"/>
      <c r="CK17" s="8"/>
      <c r="CL17" s="8" t="s">
        <v>9</v>
      </c>
      <c r="CM17" s="8"/>
      <c r="CN17" s="8" t="s">
        <v>29</v>
      </c>
      <c r="CO17" s="8"/>
      <c r="CP17" s="8"/>
      <c r="CQ17" s="8" t="s">
        <v>11</v>
      </c>
      <c r="CR17" s="8"/>
      <c r="CS17" s="8"/>
      <c r="CT17" s="8"/>
      <c r="CU17" s="8"/>
      <c r="CV17" s="11">
        <f>COUNTIF(E17:CU17,"РУС")</f>
        <v>4</v>
      </c>
      <c r="CW17" s="14">
        <f>COUNTIF(E17:CU17,"МАТ")</f>
        <v>4</v>
      </c>
      <c r="CX17" s="11">
        <f>COUNTIF(E17:CU17,"АЛГ")</f>
        <v>0</v>
      </c>
      <c r="CY17" s="11">
        <f>COUNTIF(E17:CU17,"ГЕМ")</f>
        <v>0</v>
      </c>
      <c r="CZ17" s="11">
        <f>COUNTIF(E17:CU17,"ВИС")</f>
        <v>0</v>
      </c>
      <c r="DA17" s="11">
        <f>COUNTIF(E17:CU17,"БИО")</f>
        <v>0</v>
      </c>
      <c r="DB17" s="11">
        <f>COUNTIF(E17:CU17,"ГЕО")</f>
        <v>4</v>
      </c>
      <c r="DC17" s="11">
        <f>COUNTIF(E17:CU17,"ИНФ")</f>
        <v>0</v>
      </c>
      <c r="DD17" s="11">
        <f>COUNTIF(E17:CU17,"ИСТ")</f>
        <v>0</v>
      </c>
      <c r="DE17" s="11">
        <f>COUNTIF(E17:CU17,"ЛИТ")</f>
        <v>0</v>
      </c>
      <c r="DF17" s="11">
        <f>COUNTIF(E17:CU17,"ОБЩ")</f>
        <v>0</v>
      </c>
      <c r="DG17" s="11">
        <f>COUNTIF(E17:CU17,"ФИЗ")</f>
        <v>0</v>
      </c>
      <c r="DH17" s="11">
        <f>COUNTIF(E17:CU17,"ХИМ")</f>
        <v>0</v>
      </c>
      <c r="DI17" s="11">
        <f>COUNTIF(E17:CU17,"АНГ")</f>
        <v>4</v>
      </c>
      <c r="DJ17" s="11">
        <f>COUNTIF(E17:CU17,"НЕМ")</f>
        <v>0</v>
      </c>
      <c r="DK17" s="11">
        <f>COUNTIF(E17:CU17,"ФРА")</f>
        <v>0</v>
      </c>
      <c r="DL17" s="11">
        <f>COUNTIF(E17:CU17,"ОКР")</f>
        <v>0</v>
      </c>
      <c r="DM17" s="11">
        <f>COUNTIF(E17:CU17,"ИЗО")</f>
        <v>0</v>
      </c>
      <c r="DN17" s="11">
        <f>COUNTIF(E17:CU17,"КУБ")</f>
        <v>0</v>
      </c>
      <c r="DO17" s="11">
        <f>COUNTIF(E17:CU17,"МУЗ")</f>
        <v>0</v>
      </c>
      <c r="DP17" s="11">
        <f>COUNTIF(E17:CU17,"ОБЗ")</f>
        <v>0</v>
      </c>
      <c r="DQ17" s="11">
        <f>COUNTIF(E17:CU17,"ТЕХ")</f>
        <v>0</v>
      </c>
      <c r="DR17" s="11">
        <f>COUNTIF(E17:CU17,"ФЗР")</f>
        <v>0</v>
      </c>
    </row>
    <row r="18" spans="1:123" ht="18" customHeight="1" x14ac:dyDescent="0.25">
      <c r="A18" s="28" t="s">
        <v>6</v>
      </c>
      <c r="B18" s="7" t="s">
        <v>7</v>
      </c>
      <c r="C18" s="1"/>
      <c r="D18" s="39" t="s">
        <v>37</v>
      </c>
      <c r="E18" s="8"/>
      <c r="F18" s="8"/>
      <c r="G18" s="8"/>
      <c r="H18" s="8"/>
      <c r="I18" s="8"/>
      <c r="J18" s="8"/>
      <c r="K18" s="8"/>
      <c r="L18" s="8"/>
      <c r="M18" s="8" t="s">
        <v>9</v>
      </c>
      <c r="N18" s="8"/>
      <c r="O18" s="8" t="s">
        <v>5</v>
      </c>
      <c r="P18" s="8"/>
      <c r="Q18" s="8"/>
      <c r="R18" s="8" t="s">
        <v>29</v>
      </c>
      <c r="S18" s="15"/>
      <c r="T18" s="8"/>
      <c r="U18" s="8" t="s">
        <v>11</v>
      </c>
      <c r="V18" s="8"/>
      <c r="W18" s="8" t="s">
        <v>44</v>
      </c>
      <c r="X18" s="9"/>
      <c r="Y18" s="8"/>
      <c r="Z18" s="9"/>
      <c r="AA18" s="8"/>
      <c r="AB18" s="8"/>
      <c r="AC18" s="9"/>
      <c r="AD18" s="8"/>
      <c r="AE18" s="8"/>
      <c r="AF18" s="8"/>
      <c r="AG18" s="8"/>
      <c r="AH18" s="8"/>
      <c r="AI18" s="8" t="s">
        <v>5</v>
      </c>
      <c r="AJ18" s="8"/>
      <c r="AK18" s="8"/>
      <c r="AL18" s="8"/>
      <c r="AM18" s="8" t="s">
        <v>9</v>
      </c>
      <c r="AN18" s="8"/>
      <c r="AO18" s="8" t="s">
        <v>29</v>
      </c>
      <c r="AP18" s="8"/>
      <c r="AQ18" s="8"/>
      <c r="AR18" s="8" t="s">
        <v>11</v>
      </c>
      <c r="AS18" s="8"/>
      <c r="AT18" s="8"/>
      <c r="AU18" s="8" t="s">
        <v>44</v>
      </c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 t="s">
        <v>5</v>
      </c>
      <c r="BG18" s="8"/>
      <c r="BH18" s="8" t="s">
        <v>9</v>
      </c>
      <c r="BI18" s="8"/>
      <c r="BJ18" s="8"/>
      <c r="BK18" s="8"/>
      <c r="BL18" s="8" t="s">
        <v>44</v>
      </c>
      <c r="BM18" s="8"/>
      <c r="BN18" s="8"/>
      <c r="BO18" s="8" t="s">
        <v>29</v>
      </c>
      <c r="BP18" s="8"/>
      <c r="BQ18" s="8"/>
      <c r="BR18" s="8" t="s">
        <v>11</v>
      </c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 t="s">
        <v>5</v>
      </c>
      <c r="CE18" s="8"/>
      <c r="CF18" s="8" t="s">
        <v>9</v>
      </c>
      <c r="CG18" s="8"/>
      <c r="CH18" s="8"/>
      <c r="CI18" s="8"/>
      <c r="CJ18" s="8" t="s">
        <v>29</v>
      </c>
      <c r="CK18" s="8"/>
      <c r="CL18" s="8"/>
      <c r="CM18" s="8" t="s">
        <v>44</v>
      </c>
      <c r="CN18" s="8"/>
      <c r="CO18" s="8"/>
      <c r="CP18" s="8" t="s">
        <v>11</v>
      </c>
      <c r="CQ18" s="8"/>
      <c r="CR18" s="8"/>
      <c r="CS18" s="8"/>
      <c r="CT18" s="8"/>
      <c r="CU18" s="8"/>
      <c r="CV18" s="11">
        <f>COUNTIF(E18:CU18,"РУС")</f>
        <v>4</v>
      </c>
      <c r="CW18" s="14">
        <f>COUNTIF(E18:CU18,"МАТ")</f>
        <v>4</v>
      </c>
      <c r="CX18" s="11">
        <f>COUNTIF(E18:CU18,"АЛГ")</f>
        <v>0</v>
      </c>
      <c r="CY18" s="11">
        <f>COUNTIF(E18:CU18,"ГЕМ")</f>
        <v>0</v>
      </c>
      <c r="CZ18" s="11">
        <f>COUNTIF(E18:CU18,"ВИС")</f>
        <v>0</v>
      </c>
      <c r="DA18" s="11">
        <f>COUNTIF(E18:CU18,"БИО")</f>
        <v>4</v>
      </c>
      <c r="DB18" s="11">
        <f>COUNTIF(E18:CU18,"ГЕО")</f>
        <v>4</v>
      </c>
      <c r="DC18" s="11">
        <f>COUNTIF(E18:CU18,"ИНФ")</f>
        <v>0</v>
      </c>
      <c r="DD18" s="11">
        <f>COUNTIF(E18:CU18,"ИСТ")</f>
        <v>0</v>
      </c>
      <c r="DE18" s="11">
        <f>COUNTIF(E18:CU18,"ЛИТ")</f>
        <v>0</v>
      </c>
      <c r="DF18" s="11">
        <f>COUNTIF(E18:CU18,"ОБЩ")</f>
        <v>0</v>
      </c>
      <c r="DG18" s="11">
        <f>COUNTIF(E18:CU18,"ФИЗ")</f>
        <v>0</v>
      </c>
      <c r="DH18" s="11">
        <f>COUNTIF(E18:CU18,"ХИМ")</f>
        <v>0</v>
      </c>
      <c r="DI18" s="11">
        <f>COUNTIF(E18:CU18,"АНГ")</f>
        <v>4</v>
      </c>
      <c r="DJ18" s="11">
        <f>COUNTIF(E18:CU18,"НЕМ")</f>
        <v>0</v>
      </c>
      <c r="DK18" s="11">
        <f>COUNTIF(E18:CU18,"ФРА")</f>
        <v>0</v>
      </c>
      <c r="DL18" s="11">
        <f>COUNTIF(E18:CU18,"ОКР")</f>
        <v>0</v>
      </c>
      <c r="DM18" s="11">
        <f>COUNTIF(E18:CU18,"ИЗО")</f>
        <v>0</v>
      </c>
      <c r="DN18" s="11">
        <f>COUNTIF(E18:CU18,"КУБ")</f>
        <v>0</v>
      </c>
      <c r="DO18" s="11">
        <f>COUNTIF(E18:CU18,"МУЗ")</f>
        <v>0</v>
      </c>
      <c r="DP18" s="11">
        <f>COUNTIF(E18:CU18,"ОБЗ")</f>
        <v>0</v>
      </c>
      <c r="DQ18" s="11">
        <f>COUNTIF(E18:CU18,"ТЕХ")</f>
        <v>0</v>
      </c>
      <c r="DR18" s="11">
        <f>COUNTIF(E18:CU18,"ФЗР")</f>
        <v>0</v>
      </c>
    </row>
    <row r="19" spans="1:123" ht="18" customHeight="1" x14ac:dyDescent="0.2">
      <c r="A19" s="28" t="s">
        <v>15</v>
      </c>
      <c r="B19" s="7" t="s">
        <v>9</v>
      </c>
      <c r="D19" s="39" t="s">
        <v>40</v>
      </c>
      <c r="E19" s="8"/>
      <c r="F19" s="8"/>
      <c r="G19" s="8"/>
      <c r="H19" s="8"/>
      <c r="I19" s="8"/>
      <c r="J19" s="8"/>
      <c r="K19" s="8"/>
      <c r="L19" s="8" t="s">
        <v>5</v>
      </c>
      <c r="M19" s="8"/>
      <c r="N19" s="8" t="s">
        <v>9</v>
      </c>
      <c r="O19" s="8"/>
      <c r="P19" s="8"/>
      <c r="Q19" s="8" t="s">
        <v>29</v>
      </c>
      <c r="R19" s="9"/>
      <c r="S19" s="8" t="s">
        <v>11</v>
      </c>
      <c r="T19" s="8"/>
      <c r="U19" s="8"/>
      <c r="V19" s="8"/>
      <c r="W19" s="8" t="s">
        <v>44</v>
      </c>
      <c r="X19" s="8"/>
      <c r="Y19" s="9"/>
      <c r="Z19" s="8"/>
      <c r="AA19" s="8"/>
      <c r="AB19" s="8"/>
      <c r="AC19" s="8"/>
      <c r="AD19" s="8"/>
      <c r="AE19" s="9"/>
      <c r="AF19" s="8"/>
      <c r="AG19" s="8"/>
      <c r="AH19" s="8"/>
      <c r="AJ19" s="8"/>
      <c r="AK19" s="8" t="s">
        <v>5</v>
      </c>
      <c r="AL19" s="8"/>
      <c r="AM19" s="8" t="s">
        <v>11</v>
      </c>
      <c r="AN19" s="8"/>
      <c r="AO19" s="8" t="s">
        <v>9</v>
      </c>
      <c r="AP19" s="8"/>
      <c r="AQ19" s="8" t="s">
        <v>29</v>
      </c>
      <c r="AR19" s="8"/>
      <c r="AS19" s="8" t="s">
        <v>44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 t="s">
        <v>9</v>
      </c>
      <c r="BH19" s="8"/>
      <c r="BI19" s="8"/>
      <c r="BJ19" s="8" t="s">
        <v>5</v>
      </c>
      <c r="BK19" s="8"/>
      <c r="BL19" s="8"/>
      <c r="BM19" s="8" t="s">
        <v>29</v>
      </c>
      <c r="BN19" s="8"/>
      <c r="BO19" s="8"/>
      <c r="BP19" s="8" t="s">
        <v>44</v>
      </c>
      <c r="BQ19" s="8"/>
      <c r="BR19" s="8" t="s">
        <v>11</v>
      </c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 t="s">
        <v>5</v>
      </c>
      <c r="CE19" s="8"/>
      <c r="CF19" s="8"/>
      <c r="CG19" s="8" t="s">
        <v>9</v>
      </c>
      <c r="CH19" s="8"/>
      <c r="CI19" s="8"/>
      <c r="CJ19" s="8"/>
      <c r="CK19" s="8" t="s">
        <v>29</v>
      </c>
      <c r="CL19" s="8"/>
      <c r="CM19" s="8" t="s">
        <v>11</v>
      </c>
      <c r="CN19" s="8" t="s">
        <v>44</v>
      </c>
      <c r="CO19" s="8"/>
      <c r="CP19" s="8"/>
      <c r="CQ19" s="8"/>
      <c r="CR19" s="8"/>
      <c r="CS19" s="8"/>
      <c r="CT19" s="8"/>
      <c r="CU19" s="8"/>
      <c r="CV19" s="11">
        <f>COUNTIF(E19:CU19,"РУС")</f>
        <v>4</v>
      </c>
      <c r="CW19" s="14">
        <f>COUNTIF(E19:CU19,"МАТ")</f>
        <v>4</v>
      </c>
      <c r="CX19" s="11">
        <f>COUNTIF(E19:CU19,"АЛГ")</f>
        <v>0</v>
      </c>
      <c r="CY19" s="11">
        <f>COUNTIF(E19:CU19,"ГЕМ")</f>
        <v>0</v>
      </c>
      <c r="CZ19" s="11">
        <f>COUNTIF(E19:CU19,"ВИС")</f>
        <v>0</v>
      </c>
      <c r="DA19" s="11">
        <f>COUNTIF(E19:CU19,"БИО")</f>
        <v>4</v>
      </c>
      <c r="DB19" s="11">
        <f>COUNTIF(E19:CU19,"ГЕО")</f>
        <v>4</v>
      </c>
      <c r="DC19" s="11">
        <f>COUNTIF(E19:CU19,"ИНФ")</f>
        <v>0</v>
      </c>
      <c r="DD19" s="11">
        <f>COUNTIF(E19:CU19,"ИСТ")</f>
        <v>0</v>
      </c>
      <c r="DE19" s="11">
        <f>COUNTIF(E19:CU19,"ЛИТ")</f>
        <v>0</v>
      </c>
      <c r="DF19" s="11">
        <f>COUNTIF(E19:CU19,"ОБЩ")</f>
        <v>0</v>
      </c>
      <c r="DG19" s="11">
        <f>COUNTIF(E19:CU19,"ФИЗ")</f>
        <v>0</v>
      </c>
      <c r="DH19" s="11">
        <f>COUNTIF(E19:CU19,"ХИМ")</f>
        <v>0</v>
      </c>
      <c r="DI19" s="11">
        <f>COUNTIF(E19:CU19,"АНГ")</f>
        <v>4</v>
      </c>
      <c r="DJ19" s="11">
        <f>COUNTIF(E19:CU19,"НЕМ")</f>
        <v>0</v>
      </c>
      <c r="DK19" s="11">
        <f>COUNTIF(E19:CU19,"ФРА")</f>
        <v>0</v>
      </c>
      <c r="DL19" s="11">
        <f>COUNTIF(E19:CU19,"ОКР")</f>
        <v>0</v>
      </c>
      <c r="DM19" s="11">
        <f>COUNTIF(E19:CU19,"ИЗО")</f>
        <v>0</v>
      </c>
      <c r="DN19" s="11">
        <f>COUNTIF(E19:CU19,"КУБ")</f>
        <v>0</v>
      </c>
      <c r="DO19" s="11">
        <f>COUNTIF(E19:CU19,"МУЗ")</f>
        <v>0</v>
      </c>
      <c r="DP19" s="11">
        <f>COUNTIF(E19:CU19,"ОБЗ")</f>
        <v>0</v>
      </c>
      <c r="DQ19" s="11">
        <f>COUNTIF(E19:CU19,"ТЕХ")</f>
        <v>0</v>
      </c>
      <c r="DR19" s="11">
        <f>COUNTIF(E19:CU19,"ФЗР")</f>
        <v>0</v>
      </c>
    </row>
    <row r="20" spans="1:123" ht="18" customHeight="1" x14ac:dyDescent="0.2">
      <c r="A20" s="28" t="s">
        <v>54</v>
      </c>
      <c r="B20" s="7" t="s">
        <v>21</v>
      </c>
      <c r="D20" s="41" t="s">
        <v>45</v>
      </c>
      <c r="E20" s="25"/>
      <c r="F20" s="8"/>
      <c r="G20" s="8"/>
      <c r="H20" s="8"/>
      <c r="I20" s="8"/>
      <c r="J20" s="8"/>
      <c r="K20" s="8"/>
      <c r="L20" s="8"/>
      <c r="M20" s="8" t="s">
        <v>9</v>
      </c>
      <c r="N20" s="8"/>
      <c r="O20" s="8" t="s">
        <v>11</v>
      </c>
      <c r="P20" s="8"/>
      <c r="Q20" s="8" t="s">
        <v>5</v>
      </c>
      <c r="R20" s="9"/>
      <c r="S20" s="8" t="s">
        <v>29</v>
      </c>
      <c r="T20" s="8"/>
      <c r="U20" s="8" t="s">
        <v>44</v>
      </c>
      <c r="V20" s="8"/>
      <c r="W20" s="8" t="s">
        <v>23</v>
      </c>
      <c r="X20" s="8"/>
      <c r="Y20" s="9"/>
      <c r="Z20" s="8" t="s">
        <v>26</v>
      </c>
      <c r="AA20" s="8"/>
      <c r="AB20" s="8"/>
      <c r="AC20" s="8"/>
      <c r="AD20" s="8"/>
      <c r="AE20" s="9"/>
      <c r="AF20" s="8"/>
      <c r="AG20" s="8"/>
      <c r="AH20" s="8"/>
      <c r="AI20" s="8" t="s">
        <v>9</v>
      </c>
      <c r="AJ20" s="8"/>
      <c r="AK20" s="8" t="s">
        <v>5</v>
      </c>
      <c r="AL20" s="8" t="s">
        <v>11</v>
      </c>
      <c r="AM20" s="8"/>
      <c r="AN20" s="8"/>
      <c r="AO20" s="8" t="s">
        <v>29</v>
      </c>
      <c r="AP20" s="8"/>
      <c r="AQ20" s="8" t="s">
        <v>44</v>
      </c>
      <c r="AR20" s="8"/>
      <c r="AS20" s="8" t="s">
        <v>23</v>
      </c>
      <c r="AT20" s="8"/>
      <c r="AU20" s="9"/>
      <c r="AV20" s="8" t="s">
        <v>26</v>
      </c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 t="s">
        <v>5</v>
      </c>
      <c r="BI20" s="8"/>
      <c r="BJ20" s="8" t="s">
        <v>29</v>
      </c>
      <c r="BK20" s="8"/>
      <c r="BL20" s="8"/>
      <c r="BM20" s="8" t="s">
        <v>9</v>
      </c>
      <c r="BN20" s="8"/>
      <c r="BO20" s="8" t="s">
        <v>44</v>
      </c>
      <c r="BP20" s="8"/>
      <c r="BQ20" s="8"/>
      <c r="BR20" s="8" t="s">
        <v>23</v>
      </c>
      <c r="BS20" s="8"/>
      <c r="BT20" s="8" t="s">
        <v>26</v>
      </c>
      <c r="BU20" s="8"/>
      <c r="BV20" s="8" t="s">
        <v>11</v>
      </c>
      <c r="BW20" s="8"/>
      <c r="BX20" s="8"/>
      <c r="BY20" s="8"/>
      <c r="BZ20" s="8"/>
      <c r="CA20" s="8"/>
      <c r="CB20" s="8"/>
      <c r="CC20" s="8"/>
      <c r="CD20" s="8" t="s">
        <v>9</v>
      </c>
      <c r="CE20" s="8"/>
      <c r="CF20" s="8" t="s">
        <v>5</v>
      </c>
      <c r="CG20" s="8"/>
      <c r="CH20" s="8" t="s">
        <v>26</v>
      </c>
      <c r="CI20" s="8"/>
      <c r="CJ20" s="8" t="s">
        <v>23</v>
      </c>
      <c r="CK20" s="8"/>
      <c r="CL20" s="8" t="s">
        <v>11</v>
      </c>
      <c r="CM20" s="8"/>
      <c r="CN20" s="8" t="s">
        <v>44</v>
      </c>
      <c r="CO20" s="8"/>
      <c r="CP20" s="8" t="s">
        <v>29</v>
      </c>
      <c r="CQ20" s="8"/>
      <c r="CR20" s="8"/>
      <c r="CS20" s="8"/>
      <c r="CT20" s="8"/>
      <c r="CU20" s="8"/>
      <c r="CV20" s="11">
        <f>COUNTIF(E20:CU20,"РУС")</f>
        <v>4</v>
      </c>
      <c r="CW20" s="14">
        <f>COUNTIF(E20:CU20,"МАТ")</f>
        <v>4</v>
      </c>
      <c r="CX20" s="11">
        <f>COUNTIF(E20:CU20,"АЛГ")</f>
        <v>0</v>
      </c>
      <c r="CY20" s="11">
        <f>COUNTIF(E20:CU20,"ГЕМ")</f>
        <v>0</v>
      </c>
      <c r="CZ20" s="11">
        <f>COUNTIF(E20:CU20,"ВИС")</f>
        <v>0</v>
      </c>
      <c r="DA20" s="11">
        <f>COUNTIF(E20:CU20,"БИО")</f>
        <v>4</v>
      </c>
      <c r="DB20" s="11">
        <f>COUNTIF(E20:CU20,"ГЕО")</f>
        <v>4</v>
      </c>
      <c r="DC20" s="11">
        <f>COUNTIF(E20:CU20,"ИНФ")</f>
        <v>0</v>
      </c>
      <c r="DD20" s="11">
        <f>COUNTIF(E20:CU20,"ИСТ")</f>
        <v>4</v>
      </c>
      <c r="DE20" s="11">
        <f>COUNTIF(E20:CU20,"ЛИТ")</f>
        <v>0</v>
      </c>
      <c r="DF20" s="11">
        <f>COUNTIF(E20:CU20,"ОБЩ")</f>
        <v>4</v>
      </c>
      <c r="DG20" s="11">
        <f>COUNTIF(E20:CU20,"ФИЗ")</f>
        <v>0</v>
      </c>
      <c r="DH20" s="11">
        <f>COUNTIF(E20:CU20,"ХИМ")</f>
        <v>0</v>
      </c>
      <c r="DI20" s="11">
        <f>COUNTIF(E20:CU20,"АНГ")</f>
        <v>4</v>
      </c>
      <c r="DJ20" s="11">
        <f>COUNTIF(E20:CU20,"НЕМ")</f>
        <v>0</v>
      </c>
      <c r="DK20" s="11">
        <f>COUNTIF(E20:CU20,"ФРА")</f>
        <v>0</v>
      </c>
      <c r="DL20" s="11">
        <f>COUNTIF(E20:CU20,"ОКР")</f>
        <v>0</v>
      </c>
      <c r="DM20" s="11">
        <f>COUNTIF(E20:CU20,"ИЗО")</f>
        <v>0</v>
      </c>
      <c r="DN20" s="11">
        <f>COUNTIF(E20:CU20,"КУБ")</f>
        <v>0</v>
      </c>
      <c r="DO20" s="11">
        <f>COUNTIF(E20:CU20,"МУЗ")</f>
        <v>0</v>
      </c>
      <c r="DP20" s="11">
        <f>COUNTIF(E20:CU20,"ОБЗ")</f>
        <v>0</v>
      </c>
      <c r="DQ20" s="11">
        <f>COUNTIF(E20:CU20,"ТЕХ")</f>
        <v>0</v>
      </c>
      <c r="DR20" s="11">
        <f>COUNTIF(E20:CU20,"ФЗР")</f>
        <v>0</v>
      </c>
    </row>
    <row r="21" spans="1:123" ht="18" customHeight="1" x14ac:dyDescent="0.2">
      <c r="A21" s="28" t="s">
        <v>55</v>
      </c>
      <c r="B21" s="7" t="s">
        <v>56</v>
      </c>
      <c r="D21" s="41" t="s">
        <v>46</v>
      </c>
      <c r="E21" s="25"/>
      <c r="F21" s="8"/>
      <c r="G21" s="8"/>
      <c r="H21" s="8"/>
      <c r="I21" s="8"/>
      <c r="J21" s="8"/>
      <c r="K21" s="8"/>
      <c r="L21" s="8" t="s">
        <v>9</v>
      </c>
      <c r="M21" s="8"/>
      <c r="N21" s="8" t="s">
        <v>5</v>
      </c>
      <c r="O21" s="8"/>
      <c r="P21" s="8"/>
      <c r="Q21" s="8" t="s">
        <v>11</v>
      </c>
      <c r="R21" s="8"/>
      <c r="S21" s="8"/>
      <c r="T21" s="8" t="s">
        <v>29</v>
      </c>
      <c r="U21" s="8"/>
      <c r="V21" s="8"/>
      <c r="W21" s="8" t="s">
        <v>44</v>
      </c>
      <c r="X21" s="8"/>
      <c r="Y21" s="8" t="s">
        <v>26</v>
      </c>
      <c r="Z21" s="8"/>
      <c r="AA21" s="8" t="s">
        <v>23</v>
      </c>
      <c r="AB21" s="8"/>
      <c r="AC21" s="8"/>
      <c r="AD21" s="8"/>
      <c r="AE21" s="8"/>
      <c r="AF21" s="8"/>
      <c r="AG21" s="8" t="s">
        <v>5</v>
      </c>
      <c r="AH21" s="8"/>
      <c r="AI21" s="8"/>
      <c r="AJ21" s="8" t="s">
        <v>9</v>
      </c>
      <c r="AK21" s="8"/>
      <c r="AL21" s="8"/>
      <c r="AM21" s="8" t="s">
        <v>29</v>
      </c>
      <c r="AN21" s="8"/>
      <c r="AO21" s="8"/>
      <c r="AP21" s="8" t="s">
        <v>23</v>
      </c>
      <c r="AQ21" s="8"/>
      <c r="AR21" s="8" t="s">
        <v>44</v>
      </c>
      <c r="AS21" s="8" t="s">
        <v>26</v>
      </c>
      <c r="AT21" s="8"/>
      <c r="AU21" s="8" t="s">
        <v>11</v>
      </c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 t="s">
        <v>9</v>
      </c>
      <c r="BH21" s="8"/>
      <c r="BI21" s="8" t="s">
        <v>5</v>
      </c>
      <c r="BJ21" s="8"/>
      <c r="BK21" s="8"/>
      <c r="BL21" s="8" t="s">
        <v>29</v>
      </c>
      <c r="BM21" s="8" t="s">
        <v>11</v>
      </c>
      <c r="BN21" s="8"/>
      <c r="BO21" s="8" t="s">
        <v>44</v>
      </c>
      <c r="BP21" s="8"/>
      <c r="BQ21" s="8"/>
      <c r="BR21" s="8"/>
      <c r="BS21" s="8" t="s">
        <v>26</v>
      </c>
      <c r="BT21" s="8"/>
      <c r="BU21" s="8"/>
      <c r="BV21" s="8" t="s">
        <v>23</v>
      </c>
      <c r="BW21" s="8"/>
      <c r="BX21" s="8"/>
      <c r="BY21" s="8"/>
      <c r="BZ21" s="8"/>
      <c r="CA21" s="8"/>
      <c r="CB21" s="8"/>
      <c r="CC21" s="8"/>
      <c r="CD21" s="8"/>
      <c r="CE21" s="8" t="s">
        <v>9</v>
      </c>
      <c r="CF21" s="8"/>
      <c r="CG21" s="8" t="s">
        <v>5</v>
      </c>
      <c r="CH21" s="8"/>
      <c r="CI21" s="8"/>
      <c r="CJ21" s="8" t="s">
        <v>23</v>
      </c>
      <c r="CK21" s="8"/>
      <c r="CL21" s="8"/>
      <c r="CM21" s="8" t="s">
        <v>11</v>
      </c>
      <c r="CN21" s="8" t="s">
        <v>26</v>
      </c>
      <c r="CO21" s="8"/>
      <c r="CP21" s="8" t="s">
        <v>29</v>
      </c>
      <c r="CQ21" s="8" t="s">
        <v>44</v>
      </c>
      <c r="CR21" s="8"/>
      <c r="CS21" s="8"/>
      <c r="CT21" s="8"/>
      <c r="CU21" s="8"/>
      <c r="CV21" s="11">
        <f>COUNTIF(E21:CU21,"РУС")</f>
        <v>4</v>
      </c>
      <c r="CW21" s="14">
        <f>COUNTIF(E21:CU21,"МАТ")</f>
        <v>4</v>
      </c>
      <c r="CX21" s="11">
        <f>COUNTIF(E21:CU21,"АЛГ")</f>
        <v>0</v>
      </c>
      <c r="CY21" s="11">
        <f>COUNTIF(E21:CU21,"ГЕМ")</f>
        <v>0</v>
      </c>
      <c r="CZ21" s="11">
        <f>COUNTIF(E21:CU21,"ВИС")</f>
        <v>0</v>
      </c>
      <c r="DA21" s="11">
        <f>COUNTIF(E21:CU21,"БИО")</f>
        <v>4</v>
      </c>
      <c r="DB21" s="11">
        <f>COUNTIF(E21:CU21,"ГЕО")</f>
        <v>4</v>
      </c>
      <c r="DC21" s="11">
        <f>COUNTIF(E21:CU21,"ИНФ")</f>
        <v>0</v>
      </c>
      <c r="DD21" s="11">
        <f>COUNTIF(E21:CU21,"ИСТ")</f>
        <v>4</v>
      </c>
      <c r="DE21" s="11">
        <f>COUNTIF(E21:CU21,"ЛИТ")</f>
        <v>0</v>
      </c>
      <c r="DF21" s="11">
        <f>COUNTIF(E21:CU21,"ОБЩ")</f>
        <v>4</v>
      </c>
      <c r="DG21" s="11">
        <f>COUNTIF(E21:CU21,"ФИЗ")</f>
        <v>0</v>
      </c>
      <c r="DH21" s="11">
        <f>COUNTIF(E21:CU21,"ХИМ")</f>
        <v>0</v>
      </c>
      <c r="DI21" s="11">
        <f>COUNTIF(E21:CU21,"АНГ")</f>
        <v>4</v>
      </c>
      <c r="DJ21" s="11">
        <f>COUNTIF(E21:CU21,"НЕМ")</f>
        <v>0</v>
      </c>
      <c r="DK21" s="11">
        <f>COUNTIF(E21:CU21,"ФРА")</f>
        <v>0</v>
      </c>
      <c r="DL21" s="11">
        <f>COUNTIF(E21:CU21,"ОКР")</f>
        <v>0</v>
      </c>
      <c r="DM21" s="11">
        <f>COUNTIF(E21:CU21,"ИЗО")</f>
        <v>0</v>
      </c>
      <c r="DN21" s="11">
        <f>COUNTIF(E21:CU21,"КУБ")</f>
        <v>0</v>
      </c>
      <c r="DO21" s="11">
        <f>COUNTIF(E21:CU21,"МУЗ")</f>
        <v>0</v>
      </c>
      <c r="DP21" s="11">
        <f>COUNTIF(E21:CU21,"ОБЗ")</f>
        <v>0</v>
      </c>
      <c r="DQ21" s="11">
        <f>COUNTIF(E21:CU21,"ТЕХ")</f>
        <v>0</v>
      </c>
      <c r="DR21" s="11">
        <f>COUNTIF(E21:CU21,"ФЗР")</f>
        <v>0</v>
      </c>
    </row>
    <row r="22" spans="1:123" ht="18" customHeight="1" x14ac:dyDescent="0.2">
      <c r="A22" s="28" t="s">
        <v>68</v>
      </c>
      <c r="B22" s="7" t="s">
        <v>71</v>
      </c>
      <c r="D22" s="41" t="s">
        <v>47</v>
      </c>
      <c r="E22" s="25"/>
      <c r="F22" s="8"/>
      <c r="G22" s="8"/>
      <c r="H22" s="8"/>
      <c r="I22" s="8"/>
      <c r="J22" s="8"/>
      <c r="K22" s="8" t="s">
        <v>5</v>
      </c>
      <c r="L22" s="8"/>
      <c r="M22" s="8" t="s">
        <v>11</v>
      </c>
      <c r="N22" s="8"/>
      <c r="O22" s="8" t="s">
        <v>39</v>
      </c>
      <c r="P22" s="8"/>
      <c r="Q22" s="8" t="s">
        <v>9</v>
      </c>
      <c r="R22" s="8"/>
      <c r="S22" s="8" t="s">
        <v>26</v>
      </c>
      <c r="T22" s="9"/>
      <c r="U22" s="8" t="s">
        <v>44</v>
      </c>
      <c r="V22" s="8"/>
      <c r="W22" s="8"/>
      <c r="X22" s="8" t="s">
        <v>29</v>
      </c>
      <c r="Y22" s="8"/>
      <c r="Z22" s="8" t="s">
        <v>23</v>
      </c>
      <c r="AA22" s="8"/>
      <c r="AB22" s="8"/>
      <c r="AC22" s="8"/>
      <c r="AD22" s="8"/>
      <c r="AE22" s="8"/>
      <c r="AF22" s="8"/>
      <c r="AG22" s="8"/>
      <c r="AH22" s="8"/>
      <c r="AI22" s="8" t="s">
        <v>5</v>
      </c>
      <c r="AJ22" s="9"/>
      <c r="AK22" s="8"/>
      <c r="AL22" s="8" t="s">
        <v>9</v>
      </c>
      <c r="AM22" s="8" t="s">
        <v>11</v>
      </c>
      <c r="AN22" s="8"/>
      <c r="AO22" s="8" t="s">
        <v>39</v>
      </c>
      <c r="AP22" s="8"/>
      <c r="AQ22" s="8" t="s">
        <v>44</v>
      </c>
      <c r="AR22" s="8"/>
      <c r="AS22" s="8" t="s">
        <v>26</v>
      </c>
      <c r="AT22" s="8"/>
      <c r="AU22" s="8"/>
      <c r="AV22" s="8" t="s">
        <v>29</v>
      </c>
      <c r="AW22" s="8"/>
      <c r="AX22" s="8" t="s">
        <v>23</v>
      </c>
      <c r="AY22" s="8"/>
      <c r="AZ22" s="8"/>
      <c r="BA22" s="8"/>
      <c r="BB22" s="8"/>
      <c r="BC22" s="8"/>
      <c r="BD22" s="8" t="s">
        <v>5</v>
      </c>
      <c r="BE22" s="8"/>
      <c r="BF22" s="8" t="s">
        <v>9</v>
      </c>
      <c r="BG22" s="8"/>
      <c r="BH22" s="8"/>
      <c r="BI22" s="8" t="s">
        <v>39</v>
      </c>
      <c r="BJ22" s="8" t="s">
        <v>29</v>
      </c>
      <c r="BK22" s="8"/>
      <c r="BL22" s="8" t="s">
        <v>44</v>
      </c>
      <c r="BM22" s="8"/>
      <c r="BN22" s="8" t="s">
        <v>26</v>
      </c>
      <c r="BO22" s="8"/>
      <c r="BP22" s="8" t="s">
        <v>11</v>
      </c>
      <c r="BQ22" s="8"/>
      <c r="BR22" s="8" t="s">
        <v>23</v>
      </c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 t="s">
        <v>9</v>
      </c>
      <c r="CE22" s="8"/>
      <c r="CF22" s="8"/>
      <c r="CG22" s="8" t="s">
        <v>5</v>
      </c>
      <c r="CH22" s="8" t="s">
        <v>26</v>
      </c>
      <c r="CI22" s="8"/>
      <c r="CJ22" s="8" t="s">
        <v>44</v>
      </c>
      <c r="CK22" s="8" t="s">
        <v>29</v>
      </c>
      <c r="CL22" s="8"/>
      <c r="CM22" s="8" t="s">
        <v>39</v>
      </c>
      <c r="CN22" s="8"/>
      <c r="CO22" s="8"/>
      <c r="CP22" s="8" t="s">
        <v>11</v>
      </c>
      <c r="CQ22" s="8" t="s">
        <v>23</v>
      </c>
      <c r="CR22" s="8"/>
      <c r="CS22" s="8"/>
      <c r="CT22" s="8"/>
      <c r="CU22" s="8"/>
      <c r="CV22" s="11">
        <f>COUNTIF(E22:CU22,"РУС")</f>
        <v>4</v>
      </c>
      <c r="CW22" s="14">
        <f>COUNTIF(E22:CU22,"МАТ")</f>
        <v>4</v>
      </c>
      <c r="CX22" s="11">
        <f>COUNTIF(E22:CU22,"АЛГ")</f>
        <v>0</v>
      </c>
      <c r="CY22" s="11">
        <f>COUNTIF(E22:CU22,"ГЕМ")</f>
        <v>0</v>
      </c>
      <c r="CZ22" s="11">
        <f>COUNTIF(E22:CU22,"ВИС")</f>
        <v>0</v>
      </c>
      <c r="DA22" s="11">
        <f>COUNTIF(E22:CU22,"БИО")</f>
        <v>4</v>
      </c>
      <c r="DB22" s="11">
        <f>COUNTIF(E22:CU22,"ГЕО")</f>
        <v>4</v>
      </c>
      <c r="DC22" s="11">
        <f>COUNTIF(E22:CU22,"ИНФ")</f>
        <v>0</v>
      </c>
      <c r="DD22" s="11">
        <f>COUNTIF(E22:CU22,"ИСТ")</f>
        <v>4</v>
      </c>
      <c r="DE22" s="11">
        <f>COUNTIF(E22:CU22,"ЛИТ")</f>
        <v>0</v>
      </c>
      <c r="DF22" s="11">
        <f>COUNTIF(E22:CU22,"ОБЩ")</f>
        <v>4</v>
      </c>
      <c r="DG22" s="11">
        <f>COUNTIF(E22:CU22,"ФИЗ")</f>
        <v>4</v>
      </c>
      <c r="DH22" s="11">
        <f>COUNTIF(E22:CU22,"ХИМ")</f>
        <v>0</v>
      </c>
      <c r="DI22" s="11">
        <f>COUNTIF(E22:CU22,"АНГ")</f>
        <v>4</v>
      </c>
      <c r="DJ22" s="11">
        <f>COUNTIF(E22:CU22,"НЕМ")</f>
        <v>0</v>
      </c>
      <c r="DK22" s="11">
        <f>COUNTIF(E22:CU22,"ФРА")</f>
        <v>0</v>
      </c>
      <c r="DL22" s="11">
        <f>COUNTIF(E22:CU22,"ОКР")</f>
        <v>0</v>
      </c>
      <c r="DM22" s="11">
        <f>COUNTIF(E22:CU22,"ИЗО")</f>
        <v>0</v>
      </c>
      <c r="DN22" s="11">
        <f>COUNTIF(E22:CU22,"КУБ")</f>
        <v>0</v>
      </c>
      <c r="DO22" s="11">
        <f>COUNTIF(E22:CU22,"МУЗ")</f>
        <v>0</v>
      </c>
      <c r="DP22" s="11">
        <f>COUNTIF(E22:CU22,"ОБЗ")</f>
        <v>0</v>
      </c>
      <c r="DQ22" s="11">
        <f>COUNTIF(E22:CU22,"ТЕХ")</f>
        <v>0</v>
      </c>
      <c r="DR22" s="11">
        <f>COUNTIF(E22:CU22,"ФЗР")</f>
        <v>0</v>
      </c>
    </row>
    <row r="23" spans="1:123" ht="18" customHeight="1" x14ac:dyDescent="0.2">
      <c r="A23" s="28" t="s">
        <v>25</v>
      </c>
      <c r="B23" s="7" t="s">
        <v>26</v>
      </c>
      <c r="D23" s="41" t="s">
        <v>48</v>
      </c>
      <c r="E23" s="25"/>
      <c r="F23" s="8"/>
      <c r="G23" s="8"/>
      <c r="H23" s="8"/>
      <c r="I23" s="8"/>
      <c r="J23" s="8"/>
      <c r="K23" s="8" t="s">
        <v>5</v>
      </c>
      <c r="L23" s="8"/>
      <c r="M23" s="8" t="s">
        <v>9</v>
      </c>
      <c r="N23" s="8"/>
      <c r="O23" s="8" t="s">
        <v>26</v>
      </c>
      <c r="P23" s="8"/>
      <c r="Q23" s="8" t="s">
        <v>29</v>
      </c>
      <c r="R23" s="8"/>
      <c r="S23" s="8"/>
      <c r="T23" s="8" t="s">
        <v>44</v>
      </c>
      <c r="U23" s="8"/>
      <c r="V23" s="8"/>
      <c r="W23" s="8" t="s">
        <v>39</v>
      </c>
      <c r="X23" s="8"/>
      <c r="Y23" s="8" t="s">
        <v>11</v>
      </c>
      <c r="Z23" s="8"/>
      <c r="AA23" s="8" t="s">
        <v>23</v>
      </c>
      <c r="AB23" s="8"/>
      <c r="AC23" s="8"/>
      <c r="AD23" s="8"/>
      <c r="AE23" s="8"/>
      <c r="AF23" s="8"/>
      <c r="AG23" s="8" t="s">
        <v>9</v>
      </c>
      <c r="AH23" s="8"/>
      <c r="AI23" s="8"/>
      <c r="AJ23" s="8" t="s">
        <v>5</v>
      </c>
      <c r="AK23" s="8"/>
      <c r="AL23" s="8" t="s">
        <v>39</v>
      </c>
      <c r="AM23" s="8"/>
      <c r="AN23" s="8"/>
      <c r="AO23" s="8" t="s">
        <v>11</v>
      </c>
      <c r="AP23" s="8"/>
      <c r="AQ23" s="8"/>
      <c r="AR23" s="8" t="s">
        <v>26</v>
      </c>
      <c r="AS23" s="8"/>
      <c r="AT23" s="8"/>
      <c r="AU23" s="8" t="s">
        <v>44</v>
      </c>
      <c r="AV23" s="8"/>
      <c r="AW23" s="8" t="s">
        <v>29</v>
      </c>
      <c r="AX23" s="8"/>
      <c r="AY23" s="8" t="s">
        <v>23</v>
      </c>
      <c r="AZ23" s="8"/>
      <c r="BA23" s="8"/>
      <c r="BB23" s="8"/>
      <c r="BC23" s="8"/>
      <c r="BD23" s="8"/>
      <c r="BE23" s="8"/>
      <c r="BF23" s="8"/>
      <c r="BG23" s="8" t="s">
        <v>9</v>
      </c>
      <c r="BH23" s="8"/>
      <c r="BI23" s="8" t="s">
        <v>5</v>
      </c>
      <c r="BJ23" s="8"/>
      <c r="BK23" s="8"/>
      <c r="BL23" s="8" t="s">
        <v>23</v>
      </c>
      <c r="BM23" s="8" t="s">
        <v>29</v>
      </c>
      <c r="BN23" s="8"/>
      <c r="BO23" s="8" t="s">
        <v>39</v>
      </c>
      <c r="BP23" s="8"/>
      <c r="BQ23" s="8"/>
      <c r="BR23" s="8" t="s">
        <v>11</v>
      </c>
      <c r="BS23" s="8"/>
      <c r="BT23" s="8" t="s">
        <v>26</v>
      </c>
      <c r="BU23" s="8"/>
      <c r="BV23" s="8" t="s">
        <v>44</v>
      </c>
      <c r="BW23" s="8"/>
      <c r="BX23" s="8"/>
      <c r="BY23" s="8"/>
      <c r="BZ23" s="8"/>
      <c r="CA23" s="8"/>
      <c r="CB23" s="8" t="s">
        <v>5</v>
      </c>
      <c r="CC23" s="8"/>
      <c r="CD23" s="8" t="s">
        <v>9</v>
      </c>
      <c r="CE23" s="8"/>
      <c r="CF23" s="8" t="s">
        <v>44</v>
      </c>
      <c r="CG23" s="8"/>
      <c r="CH23" s="8" t="s">
        <v>26</v>
      </c>
      <c r="CI23" s="8"/>
      <c r="CJ23" s="8" t="s">
        <v>29</v>
      </c>
      <c r="CK23" s="8"/>
      <c r="CL23" s="8" t="s">
        <v>39</v>
      </c>
      <c r="CM23" s="8"/>
      <c r="CN23" s="8" t="s">
        <v>11</v>
      </c>
      <c r="CO23" s="8"/>
      <c r="CP23" s="8" t="s">
        <v>23</v>
      </c>
      <c r="CQ23" s="8"/>
      <c r="CR23" s="8"/>
      <c r="CS23" s="8"/>
      <c r="CT23" s="8"/>
      <c r="CU23" s="8"/>
      <c r="CV23" s="11">
        <f>COUNTIF(E23:CU23,"РУС")</f>
        <v>4</v>
      </c>
      <c r="CW23" s="14">
        <f>COUNTIF(E23:CU23,"МАТ")</f>
        <v>4</v>
      </c>
      <c r="CX23" s="11">
        <f>COUNTIF(E23:CU23,"АЛГ")</f>
        <v>0</v>
      </c>
      <c r="CY23" s="11">
        <f>COUNTIF(E23:CU23,"ГЕМ")</f>
        <v>0</v>
      </c>
      <c r="CZ23" s="11">
        <f>COUNTIF(E23:CU23,"ВИС")</f>
        <v>0</v>
      </c>
      <c r="DA23" s="11">
        <f>COUNTIF(E23:CU23,"БИО")</f>
        <v>4</v>
      </c>
      <c r="DB23" s="11">
        <f>COUNTIF(E23:CU23,"ГЕО")</f>
        <v>4</v>
      </c>
      <c r="DC23" s="11">
        <f>COUNTIF(E23:CU23,"ИНФ")</f>
        <v>0</v>
      </c>
      <c r="DD23" s="11">
        <f>COUNTIF(E23:CU23,"ИСТ")</f>
        <v>4</v>
      </c>
      <c r="DE23" s="11">
        <f>COUNTIF(E23:CU23,"ЛИТ")</f>
        <v>0</v>
      </c>
      <c r="DF23" s="11">
        <f>COUNTIF(E23:CU23,"ОБЩ")</f>
        <v>4</v>
      </c>
      <c r="DG23" s="11">
        <f>COUNTIF(E23:CU23,"ФИЗ")</f>
        <v>4</v>
      </c>
      <c r="DH23" s="11">
        <f>COUNTIF(E23:CU23,"ХИМ")</f>
        <v>0</v>
      </c>
      <c r="DI23" s="11">
        <f>COUNTIF(E23:CU23,"АНГ")</f>
        <v>4</v>
      </c>
      <c r="DJ23" s="11">
        <f>COUNTIF(E23:CU23,"НЕМ")</f>
        <v>0</v>
      </c>
      <c r="DK23" s="11">
        <f>COUNTIF(E23:CU23,"ФРА")</f>
        <v>0</v>
      </c>
      <c r="DL23" s="11">
        <f>COUNTIF(E23:CU23,"ОКР")</f>
        <v>0</v>
      </c>
      <c r="DM23" s="11">
        <f>COUNTIF(E23:CU23,"ИЗО")</f>
        <v>0</v>
      </c>
      <c r="DN23" s="11">
        <f>COUNTIF(E23:CU23,"КУБ")</f>
        <v>0</v>
      </c>
      <c r="DO23" s="11">
        <f>COUNTIF(E23:CU23,"МУЗ")</f>
        <v>0</v>
      </c>
      <c r="DP23" s="11">
        <f>COUNTIF(E23:CU23,"ОБЗ")</f>
        <v>0</v>
      </c>
      <c r="DQ23" s="11">
        <f>COUNTIF(E23:CU23,"ТЕХ")</f>
        <v>0</v>
      </c>
      <c r="DR23" s="11">
        <f>COUNTIF(E23:CU23,"ФЗР")</f>
        <v>0</v>
      </c>
    </row>
    <row r="24" spans="1:123" ht="18" customHeight="1" x14ac:dyDescent="0.2">
      <c r="A24" s="28" t="s">
        <v>13</v>
      </c>
      <c r="B24" s="7" t="s">
        <v>14</v>
      </c>
      <c r="D24" s="41" t="s">
        <v>49</v>
      </c>
      <c r="E24" s="25"/>
      <c r="F24" s="8"/>
      <c r="G24" s="8"/>
      <c r="H24" s="8"/>
      <c r="I24" s="8"/>
      <c r="J24" s="8"/>
      <c r="K24" s="8" t="s">
        <v>26</v>
      </c>
      <c r="L24" s="8"/>
      <c r="M24" s="8" t="s">
        <v>9</v>
      </c>
      <c r="N24" s="8"/>
      <c r="O24" s="8" t="s">
        <v>5</v>
      </c>
      <c r="P24" s="8"/>
      <c r="Q24" s="8" t="s">
        <v>29</v>
      </c>
      <c r="R24" s="9"/>
      <c r="S24" s="8" t="s">
        <v>39</v>
      </c>
      <c r="T24" s="8"/>
      <c r="U24" s="8" t="s">
        <v>44</v>
      </c>
      <c r="V24" s="8"/>
      <c r="W24" s="8" t="s">
        <v>11</v>
      </c>
      <c r="X24" s="8" t="s">
        <v>36</v>
      </c>
      <c r="Y24" s="8" t="s">
        <v>23</v>
      </c>
      <c r="Z24" s="8"/>
      <c r="AA24" s="8" t="s">
        <v>42</v>
      </c>
      <c r="AB24" s="8"/>
      <c r="AC24" s="8"/>
      <c r="AD24" s="16"/>
      <c r="AE24" s="9"/>
      <c r="AF24" s="8" t="s">
        <v>29</v>
      </c>
      <c r="AG24" s="8" t="s">
        <v>9</v>
      </c>
      <c r="AH24" s="8"/>
      <c r="AI24" s="8" t="s">
        <v>5</v>
      </c>
      <c r="AJ24" s="8"/>
      <c r="AK24" s="8" t="s">
        <v>39</v>
      </c>
      <c r="AL24" s="8"/>
      <c r="AM24" s="8" t="s">
        <v>26</v>
      </c>
      <c r="AN24" s="8"/>
      <c r="AO24" s="8" t="s">
        <v>44</v>
      </c>
      <c r="AP24" s="8"/>
      <c r="AQ24" s="8" t="s">
        <v>42</v>
      </c>
      <c r="AR24" s="8"/>
      <c r="AS24" s="8" t="s">
        <v>11</v>
      </c>
      <c r="AT24" s="8"/>
      <c r="AU24" s="8" t="s">
        <v>23</v>
      </c>
      <c r="AV24" s="8"/>
      <c r="AW24" s="8" t="s">
        <v>36</v>
      </c>
      <c r="AX24" s="8"/>
      <c r="AY24" s="8"/>
      <c r="AZ24" s="8"/>
      <c r="BA24" s="8"/>
      <c r="BB24" s="8"/>
      <c r="BC24" s="8"/>
      <c r="BD24" s="8" t="s">
        <v>9</v>
      </c>
      <c r="BE24" s="8"/>
      <c r="BF24" s="8" t="s">
        <v>5</v>
      </c>
      <c r="BG24" s="8"/>
      <c r="BH24" s="8" t="s">
        <v>39</v>
      </c>
      <c r="BI24" s="8"/>
      <c r="BJ24" s="8" t="s">
        <v>44</v>
      </c>
      <c r="BK24" s="8"/>
      <c r="BL24" s="8" t="s">
        <v>11</v>
      </c>
      <c r="BM24" s="8"/>
      <c r="BN24" s="8" t="s">
        <v>42</v>
      </c>
      <c r="BO24" s="8"/>
      <c r="BP24" s="8" t="s">
        <v>36</v>
      </c>
      <c r="BQ24" s="8"/>
      <c r="BR24" s="8" t="s">
        <v>23</v>
      </c>
      <c r="BS24" s="8"/>
      <c r="BT24" s="8" t="s">
        <v>29</v>
      </c>
      <c r="BU24" s="8"/>
      <c r="BV24" s="8" t="s">
        <v>26</v>
      </c>
      <c r="BW24" s="8"/>
      <c r="BX24" s="8"/>
      <c r="BY24" s="8"/>
      <c r="BZ24" s="8" t="s">
        <v>5</v>
      </c>
      <c r="CA24" s="8"/>
      <c r="CB24" s="8" t="s">
        <v>26</v>
      </c>
      <c r="CC24" s="8"/>
      <c r="CD24" s="8" t="s">
        <v>9</v>
      </c>
      <c r="CE24" s="8"/>
      <c r="CF24" s="8" t="s">
        <v>29</v>
      </c>
      <c r="CG24" s="8"/>
      <c r="CH24" s="8" t="s">
        <v>36</v>
      </c>
      <c r="CI24" s="8"/>
      <c r="CJ24" s="8" t="s">
        <v>23</v>
      </c>
      <c r="CK24" s="8"/>
      <c r="CL24" s="8" t="s">
        <v>44</v>
      </c>
      <c r="CM24" s="17"/>
      <c r="CN24" s="8" t="s">
        <v>11</v>
      </c>
      <c r="CO24" s="8"/>
      <c r="CP24" s="8" t="s">
        <v>39</v>
      </c>
      <c r="CQ24" s="8"/>
      <c r="CR24" s="8" t="s">
        <v>42</v>
      </c>
      <c r="CS24" s="8"/>
      <c r="CT24" s="8"/>
      <c r="CU24" s="8"/>
      <c r="CV24" s="11">
        <f>COUNTIF(E24:CU24,"РУС")</f>
        <v>4</v>
      </c>
      <c r="CW24" s="14">
        <f>COUNTIF(E24:CU24,"МАТ")</f>
        <v>4</v>
      </c>
      <c r="CX24" s="11">
        <f>COUNTIF(E24:CU24,"АЛГ")</f>
        <v>0</v>
      </c>
      <c r="CY24" s="11">
        <f>COUNTIF(E24:CU24,"ГЕМ")</f>
        <v>0</v>
      </c>
      <c r="CZ24" s="11">
        <f>COUNTIF(E24:CU24,"ВИС")</f>
        <v>0</v>
      </c>
      <c r="DA24" s="11">
        <f>COUNTIF(E24:CU24,"БИО")</f>
        <v>4</v>
      </c>
      <c r="DB24" s="11">
        <f>COUNTIF(E24:CU24,"ГЕО")</f>
        <v>4</v>
      </c>
      <c r="DC24" s="11">
        <f>COUNTIF(E24:CU24,"ИНФ")</f>
        <v>4</v>
      </c>
      <c r="DD24" s="11">
        <f>COUNTIF(E24:CU24,"ИСТ")</f>
        <v>4</v>
      </c>
      <c r="DE24" s="11">
        <f>COUNTIF(E24:CU24,"ЛИТ")</f>
        <v>0</v>
      </c>
      <c r="DF24" s="11">
        <f>COUNTIF(E24:CU24,"ОБЩ")</f>
        <v>4</v>
      </c>
      <c r="DG24" s="11">
        <f>COUNTIF(E24:CU24,"ФИЗ")</f>
        <v>4</v>
      </c>
      <c r="DH24" s="11">
        <f>COUNTIF(E24:CU24,"ХИМ")</f>
        <v>4</v>
      </c>
      <c r="DI24" s="11">
        <f>COUNTIF(E24:CU24,"АНГ")</f>
        <v>4</v>
      </c>
      <c r="DJ24" s="11">
        <f>COUNTIF(E24:CU24,"НЕМ")</f>
        <v>0</v>
      </c>
      <c r="DK24" s="11">
        <f>COUNTIF(E24:CU24,"ФРА")</f>
        <v>0</v>
      </c>
      <c r="DL24" s="11">
        <f>COUNTIF(E24:CU24,"ОКР")</f>
        <v>0</v>
      </c>
      <c r="DM24" s="11">
        <f>COUNTIF(E24:CU24,"ИЗО")</f>
        <v>0</v>
      </c>
      <c r="DN24" s="11">
        <f>COUNTIF(E24:CU24,"КУБ")</f>
        <v>0</v>
      </c>
      <c r="DO24" s="11">
        <f>COUNTIF(E24:CU24,"МУЗ")</f>
        <v>0</v>
      </c>
      <c r="DP24" s="11">
        <f>COUNTIF(E24:CU24,"ОБЗ")</f>
        <v>0</v>
      </c>
      <c r="DQ24" s="11">
        <f>COUNTIF(E24:CU24,"ТЕХ")</f>
        <v>0</v>
      </c>
      <c r="DR24" s="11">
        <f>COUNTIF(E24:CU24,"ФЗР")</f>
        <v>0</v>
      </c>
    </row>
    <row r="25" spans="1:123" ht="18" customHeight="1" x14ac:dyDescent="0.2">
      <c r="A25" s="28" t="s">
        <v>4</v>
      </c>
      <c r="B25" s="7" t="s">
        <v>5</v>
      </c>
      <c r="D25" s="41" t="s">
        <v>50</v>
      </c>
      <c r="E25" s="25"/>
      <c r="F25" s="8"/>
      <c r="G25" s="8"/>
      <c r="H25" s="8"/>
      <c r="I25" s="8"/>
      <c r="J25" s="8"/>
      <c r="K25" s="8" t="s">
        <v>5</v>
      </c>
      <c r="L25" s="8"/>
      <c r="M25" s="8" t="s">
        <v>29</v>
      </c>
      <c r="N25" s="8"/>
      <c r="O25" s="8" t="s">
        <v>9</v>
      </c>
      <c r="P25" s="8"/>
      <c r="Q25" s="8" t="s">
        <v>44</v>
      </c>
      <c r="R25" s="8" t="s">
        <v>39</v>
      </c>
      <c r="S25" s="8"/>
      <c r="T25" s="8" t="s">
        <v>36</v>
      </c>
      <c r="U25" s="8"/>
      <c r="V25" s="8"/>
      <c r="W25" s="8" t="s">
        <v>42</v>
      </c>
      <c r="X25" s="8" t="s">
        <v>26</v>
      </c>
      <c r="Y25" s="8" t="s">
        <v>23</v>
      </c>
      <c r="Z25" s="8"/>
      <c r="AA25" s="8" t="s">
        <v>11</v>
      </c>
      <c r="AB25" s="8"/>
      <c r="AC25" s="8"/>
      <c r="AD25" s="8"/>
      <c r="AE25" s="8" t="s">
        <v>26</v>
      </c>
      <c r="AF25" s="8"/>
      <c r="AG25" s="8" t="s">
        <v>9</v>
      </c>
      <c r="AH25" s="8"/>
      <c r="AI25" s="8" t="s">
        <v>39</v>
      </c>
      <c r="AJ25" s="8"/>
      <c r="AK25" s="8" t="s">
        <v>5</v>
      </c>
      <c r="AL25" s="8"/>
      <c r="AM25" s="8" t="s">
        <v>29</v>
      </c>
      <c r="AN25" s="8"/>
      <c r="AO25" s="8" t="s">
        <v>11</v>
      </c>
      <c r="AP25" s="8"/>
      <c r="AQ25" s="8" t="s">
        <v>44</v>
      </c>
      <c r="AR25" s="8"/>
      <c r="AS25" s="8" t="s">
        <v>42</v>
      </c>
      <c r="AT25" s="8"/>
      <c r="AU25" s="8" t="s">
        <v>23</v>
      </c>
      <c r="AV25" s="8"/>
      <c r="AW25" s="8" t="s">
        <v>36</v>
      </c>
      <c r="AX25" s="8"/>
      <c r="AY25" s="8"/>
      <c r="AZ25" s="8"/>
      <c r="BA25" s="8"/>
      <c r="BB25" s="8"/>
      <c r="BC25" s="8"/>
      <c r="BD25" s="8" t="s">
        <v>5</v>
      </c>
      <c r="BE25" s="8"/>
      <c r="BF25" s="8" t="s">
        <v>39</v>
      </c>
      <c r="BG25" s="8"/>
      <c r="BH25" s="8" t="s">
        <v>9</v>
      </c>
      <c r="BI25" s="8"/>
      <c r="BJ25" s="8" t="s">
        <v>11</v>
      </c>
      <c r="BK25" s="8"/>
      <c r="BL25" s="8" t="s">
        <v>42</v>
      </c>
      <c r="BM25" s="8"/>
      <c r="BN25" s="8" t="s">
        <v>44</v>
      </c>
      <c r="BO25" s="8"/>
      <c r="BP25" s="8" t="s">
        <v>23</v>
      </c>
      <c r="BQ25" s="8"/>
      <c r="BR25" s="8" t="s">
        <v>36</v>
      </c>
      <c r="BS25" s="8"/>
      <c r="BT25" s="8" t="s">
        <v>29</v>
      </c>
      <c r="BU25" s="8" t="s">
        <v>26</v>
      </c>
      <c r="BV25" s="8"/>
      <c r="BW25" s="8"/>
      <c r="BX25" s="8"/>
      <c r="BY25" s="8" t="s">
        <v>36</v>
      </c>
      <c r="BZ25" s="8"/>
      <c r="CA25" s="8" t="s">
        <v>9</v>
      </c>
      <c r="CB25" s="8"/>
      <c r="CC25" s="8"/>
      <c r="CD25" s="8" t="s">
        <v>29</v>
      </c>
      <c r="CE25" s="8" t="s">
        <v>5</v>
      </c>
      <c r="CF25" s="8"/>
      <c r="CG25" s="8" t="s">
        <v>26</v>
      </c>
      <c r="CH25" s="8" t="s">
        <v>23</v>
      </c>
      <c r="CI25" s="8"/>
      <c r="CJ25" s="8" t="s">
        <v>44</v>
      </c>
      <c r="CK25" s="8" t="s">
        <v>11</v>
      </c>
      <c r="CL25" s="8"/>
      <c r="CM25" s="8" t="s">
        <v>39</v>
      </c>
      <c r="CN25" s="8"/>
      <c r="CO25" s="8"/>
      <c r="CP25" s="8"/>
      <c r="CQ25" s="8" t="s">
        <v>42</v>
      </c>
      <c r="CR25" s="8"/>
      <c r="CS25" s="8"/>
      <c r="CT25" s="8"/>
      <c r="CU25" s="8"/>
      <c r="CV25" s="11">
        <f>COUNTIF(E25:CU25,"РУС")</f>
        <v>4</v>
      </c>
      <c r="CW25" s="14">
        <f>COUNTIF(E25:CU25,"МАТ")</f>
        <v>4</v>
      </c>
      <c r="CX25" s="11">
        <f>COUNTIF(E25:CU25,"АЛГ")</f>
        <v>0</v>
      </c>
      <c r="CY25" s="11">
        <f>COUNTIF(E25:CU25,"ГЕМ")</f>
        <v>0</v>
      </c>
      <c r="CZ25" s="11">
        <f>COUNTIF(E25:CU25,"ВИС")</f>
        <v>0</v>
      </c>
      <c r="DA25" s="11">
        <f>COUNTIF(E25:CU25,"БИО")</f>
        <v>4</v>
      </c>
      <c r="DB25" s="11">
        <f>COUNTIF(E25:CU25,"ГЕО")</f>
        <v>4</v>
      </c>
      <c r="DC25" s="11">
        <f>COUNTIF(E25:CU25,"ИНФ")</f>
        <v>4</v>
      </c>
      <c r="DD25" s="11">
        <f>COUNTIF(E25:CU25,"ИСТ")</f>
        <v>4</v>
      </c>
      <c r="DE25" s="11">
        <f>COUNTIF(E25:CU25,"ЛИТ")</f>
        <v>0</v>
      </c>
      <c r="DF25" s="11">
        <f>COUNTIF(E25:CU25,"ОБЩ")</f>
        <v>4</v>
      </c>
      <c r="DG25" s="11">
        <f>COUNTIF(E25:CU25,"ФИЗ")</f>
        <v>4</v>
      </c>
      <c r="DH25" s="11">
        <f>COUNTIF(E25:CU25,"ХИМ")</f>
        <v>4</v>
      </c>
      <c r="DI25" s="11">
        <f>COUNTIF(E25:CU25,"АНГ")</f>
        <v>4</v>
      </c>
      <c r="DJ25" s="11">
        <f>COUNTIF(E25:CU25,"НЕМ")</f>
        <v>0</v>
      </c>
      <c r="DK25" s="11">
        <f>COUNTIF(E25:CU25,"ФРА")</f>
        <v>0</v>
      </c>
      <c r="DL25" s="11">
        <f>COUNTIF(E25:CU25,"ОКР")</f>
        <v>0</v>
      </c>
      <c r="DM25" s="11">
        <f>COUNTIF(E25:CU25,"ИЗО")</f>
        <v>0</v>
      </c>
      <c r="DN25" s="11">
        <f>COUNTIF(E25:CU25,"КУБ")</f>
        <v>0</v>
      </c>
      <c r="DO25" s="11">
        <f>COUNTIF(E25:CU25,"МУЗ")</f>
        <v>0</v>
      </c>
      <c r="DP25" s="11">
        <f>COUNTIF(E25:CU25,"ОБЗ")</f>
        <v>0</v>
      </c>
      <c r="DQ25" s="11">
        <f>COUNTIF(E25:CU25,"ТЕХ")</f>
        <v>0</v>
      </c>
      <c r="DR25" s="11">
        <f>COUNTIF(E25:CU25,"ФЗР")</f>
        <v>0</v>
      </c>
    </row>
    <row r="26" spans="1:123" ht="18" customHeight="1" x14ac:dyDescent="0.2">
      <c r="A26" s="28" t="s">
        <v>58</v>
      </c>
      <c r="B26" s="7" t="s">
        <v>59</v>
      </c>
      <c r="D26" s="41" t="s">
        <v>81</v>
      </c>
      <c r="E26" s="8"/>
      <c r="F26" s="8"/>
      <c r="G26" s="8"/>
      <c r="H26" s="8"/>
      <c r="I26" s="8"/>
      <c r="J26" s="8"/>
      <c r="K26" s="8"/>
      <c r="L26" s="8" t="s">
        <v>9</v>
      </c>
      <c r="M26" s="8"/>
      <c r="N26" s="8" t="s">
        <v>29</v>
      </c>
      <c r="O26" s="8" t="s">
        <v>44</v>
      </c>
      <c r="P26" s="8"/>
      <c r="Q26" s="8"/>
      <c r="R26" s="8" t="s">
        <v>5</v>
      </c>
      <c r="S26" s="8" t="s">
        <v>42</v>
      </c>
      <c r="T26" s="8"/>
      <c r="U26" s="8" t="s">
        <v>23</v>
      </c>
      <c r="V26" s="8"/>
      <c r="W26" s="8" t="s">
        <v>39</v>
      </c>
      <c r="X26" s="8" t="s">
        <v>11</v>
      </c>
      <c r="Y26" s="8"/>
      <c r="Z26" s="8" t="s">
        <v>36</v>
      </c>
      <c r="AA26" s="8" t="s">
        <v>26</v>
      </c>
      <c r="AB26" s="8"/>
      <c r="AC26" s="8"/>
      <c r="AD26" s="8"/>
      <c r="AE26" s="8"/>
      <c r="AF26" s="8" t="s">
        <v>9</v>
      </c>
      <c r="AG26" s="8" t="s">
        <v>29</v>
      </c>
      <c r="AH26" s="8"/>
      <c r="AI26" s="8"/>
      <c r="AJ26" s="8" t="s">
        <v>26</v>
      </c>
      <c r="AK26" s="8" t="s">
        <v>5</v>
      </c>
      <c r="AL26" s="8"/>
      <c r="AM26" s="8" t="s">
        <v>11</v>
      </c>
      <c r="AN26" s="8"/>
      <c r="AO26" s="8"/>
      <c r="AP26" s="8" t="s">
        <v>44</v>
      </c>
      <c r="AQ26" s="8"/>
      <c r="AR26" s="8" t="s">
        <v>23</v>
      </c>
      <c r="AS26" s="8"/>
      <c r="AT26" s="8"/>
      <c r="AU26" s="8"/>
      <c r="AV26" s="8" t="s">
        <v>36</v>
      </c>
      <c r="AW26" s="8"/>
      <c r="AX26" s="8" t="s">
        <v>39</v>
      </c>
      <c r="AY26" s="8" t="s">
        <v>42</v>
      </c>
      <c r="AZ26" s="8"/>
      <c r="BA26" s="8"/>
      <c r="BB26" s="8"/>
      <c r="BC26" s="8"/>
      <c r="BD26" s="8" t="s">
        <v>29</v>
      </c>
      <c r="BE26" s="8"/>
      <c r="BF26" s="8" t="s">
        <v>5</v>
      </c>
      <c r="BG26" s="8" t="s">
        <v>11</v>
      </c>
      <c r="BH26" s="8"/>
      <c r="BI26" s="8" t="s">
        <v>9</v>
      </c>
      <c r="BJ26" s="8"/>
      <c r="BK26" s="8"/>
      <c r="BL26" s="8"/>
      <c r="BM26" s="8" t="s">
        <v>42</v>
      </c>
      <c r="BN26" s="8"/>
      <c r="BO26" s="8" t="s">
        <v>23</v>
      </c>
      <c r="BP26" s="8" t="s">
        <v>39</v>
      </c>
      <c r="BQ26" s="8"/>
      <c r="BR26" s="8"/>
      <c r="BS26" s="8" t="s">
        <v>44</v>
      </c>
      <c r="BT26" s="8" t="s">
        <v>26</v>
      </c>
      <c r="BU26" s="8"/>
      <c r="BV26" s="8" t="s">
        <v>36</v>
      </c>
      <c r="BW26" s="8"/>
      <c r="BX26" s="8" t="s">
        <v>9</v>
      </c>
      <c r="BY26" s="8"/>
      <c r="BZ26" s="8" t="s">
        <v>5</v>
      </c>
      <c r="CA26" s="8"/>
      <c r="CB26" s="8" t="s">
        <v>26</v>
      </c>
      <c r="CC26" s="8"/>
      <c r="CD26" s="8"/>
      <c r="CE26" s="8" t="s">
        <v>36</v>
      </c>
      <c r="CF26" s="8" t="s">
        <v>23</v>
      </c>
      <c r="CG26" s="8"/>
      <c r="CH26" s="8" t="s">
        <v>44</v>
      </c>
      <c r="CI26" s="8"/>
      <c r="CJ26" s="8" t="s">
        <v>11</v>
      </c>
      <c r="CK26" s="8"/>
      <c r="CL26" s="8" t="s">
        <v>39</v>
      </c>
      <c r="CM26" s="8"/>
      <c r="CN26" s="8" t="s">
        <v>42</v>
      </c>
      <c r="CO26" s="8"/>
      <c r="CP26" s="8"/>
      <c r="CQ26" s="8" t="s">
        <v>29</v>
      </c>
      <c r="CR26" s="8"/>
      <c r="CS26" s="8"/>
      <c r="CT26" s="8"/>
      <c r="CU26" s="8"/>
      <c r="CV26" s="11">
        <f>COUNTIF(E26:CU26,"РУС")</f>
        <v>4</v>
      </c>
      <c r="CW26" s="14">
        <f>COUNTIF(E26:CU26,"МАТ")</f>
        <v>4</v>
      </c>
      <c r="CX26" s="11">
        <f>COUNTIF(E26:CU26,"АЛГ")</f>
        <v>0</v>
      </c>
      <c r="CY26" s="11">
        <f>COUNTIF(E26:CU26,"ГЕМ")</f>
        <v>0</v>
      </c>
      <c r="CZ26" s="11">
        <f>COUNTIF(E26:CU26,"ВИС")</f>
        <v>0</v>
      </c>
      <c r="DA26" s="11">
        <f>COUNTIF(E26:CU26,"БИО")</f>
        <v>4</v>
      </c>
      <c r="DB26" s="11">
        <f>COUNTIF(E26:CU26,"ГЕО")</f>
        <v>4</v>
      </c>
      <c r="DC26" s="11">
        <f>COUNTIF(E26:CU26,"ИНФ")</f>
        <v>4</v>
      </c>
      <c r="DD26" s="11">
        <f>COUNTIF(E26:CU26,"ИСТ")</f>
        <v>4</v>
      </c>
      <c r="DE26" s="11">
        <f>COUNTIF(E26:CU26,"ЛИТ")</f>
        <v>0</v>
      </c>
      <c r="DF26" s="11">
        <f>COUNTIF(E26:CU26,"ОБЩ")</f>
        <v>4</v>
      </c>
      <c r="DG26" s="11">
        <f>COUNTIF(E26:CU26,"ФИЗ")</f>
        <v>4</v>
      </c>
      <c r="DH26" s="11">
        <f>COUNTIF(E26:CU26,"ХИМ")</f>
        <v>4</v>
      </c>
      <c r="DI26" s="11">
        <f>COUNTIF(E26:CU26,"АНГ")</f>
        <v>4</v>
      </c>
      <c r="DJ26" s="11">
        <f>COUNTIF(E26:CU26,"НЕМ")</f>
        <v>0</v>
      </c>
      <c r="DK26" s="11">
        <f>COUNTIF(E26:CU26,"ФРА")</f>
        <v>0</v>
      </c>
      <c r="DL26" s="11">
        <f>COUNTIF(E26:CU26,"ОКР")</f>
        <v>0</v>
      </c>
      <c r="DM26" s="11">
        <f>COUNTIF(E26:CU26,"ИЗО")</f>
        <v>0</v>
      </c>
      <c r="DN26" s="11">
        <f>COUNTIF(E26:CU26,"КУБ")</f>
        <v>0</v>
      </c>
      <c r="DO26" s="11">
        <f>COUNTIF(E26:CU26,"МУЗ")</f>
        <v>0</v>
      </c>
      <c r="DP26" s="11">
        <f>COUNTIF(E26:CU26,"ОБЗ")</f>
        <v>0</v>
      </c>
      <c r="DQ26" s="11">
        <f>COUNTIF(E26:CU26,"ТЕХ")</f>
        <v>0</v>
      </c>
      <c r="DR26" s="11">
        <f>COUNTIF(E26:CU26,"ФЗР")</f>
        <v>0</v>
      </c>
    </row>
    <row r="27" spans="1:123" ht="18" customHeight="1" x14ac:dyDescent="0.2">
      <c r="A27" s="3" t="s">
        <v>38</v>
      </c>
      <c r="B27" s="7" t="s">
        <v>39</v>
      </c>
      <c r="D27" s="41" t="s">
        <v>51</v>
      </c>
      <c r="E27" s="25"/>
      <c r="F27" s="8"/>
      <c r="G27" s="8"/>
      <c r="H27" s="8"/>
      <c r="I27" s="8"/>
      <c r="J27" s="8"/>
      <c r="K27" s="8"/>
      <c r="L27" s="8" t="s">
        <v>9</v>
      </c>
      <c r="M27" s="8"/>
      <c r="N27" s="8" t="s">
        <v>5</v>
      </c>
      <c r="O27" s="8" t="s">
        <v>39</v>
      </c>
      <c r="P27" s="8"/>
      <c r="Q27" s="8"/>
      <c r="R27" s="8" t="s">
        <v>44</v>
      </c>
      <c r="S27" s="8"/>
      <c r="T27" s="8" t="s">
        <v>42</v>
      </c>
      <c r="U27" s="8" t="s">
        <v>26</v>
      </c>
      <c r="V27" s="8"/>
      <c r="W27" s="8" t="s">
        <v>11</v>
      </c>
      <c r="X27" s="8"/>
      <c r="Y27" s="8" t="s">
        <v>23</v>
      </c>
      <c r="Z27" s="8"/>
      <c r="AA27" s="8" t="s">
        <v>29</v>
      </c>
      <c r="AB27" s="8"/>
      <c r="AC27" s="8" t="s">
        <v>36</v>
      </c>
      <c r="AD27" s="8"/>
      <c r="AE27" s="8"/>
      <c r="AF27" s="8"/>
      <c r="AG27" s="8"/>
      <c r="AH27" s="8"/>
      <c r="AI27" s="8" t="s">
        <v>9</v>
      </c>
      <c r="AJ27" s="8"/>
      <c r="AK27" s="8" t="s">
        <v>5</v>
      </c>
      <c r="AL27" s="8"/>
      <c r="AM27" s="8" t="s">
        <v>11</v>
      </c>
      <c r="AN27" s="8"/>
      <c r="AO27" s="8" t="s">
        <v>36</v>
      </c>
      <c r="AP27" s="8"/>
      <c r="AQ27" s="8" t="s">
        <v>42</v>
      </c>
      <c r="AR27" s="8"/>
      <c r="AS27" s="8" t="s">
        <v>23</v>
      </c>
      <c r="AT27" s="8"/>
      <c r="AU27" s="8" t="s">
        <v>44</v>
      </c>
      <c r="AV27" s="8"/>
      <c r="AW27" s="8" t="s">
        <v>29</v>
      </c>
      <c r="AX27" s="8" t="s">
        <v>26</v>
      </c>
      <c r="AY27" s="8" t="s">
        <v>39</v>
      </c>
      <c r="AZ27" s="8"/>
      <c r="BA27" s="8"/>
      <c r="BB27" s="8" t="s">
        <v>26</v>
      </c>
      <c r="BC27" s="8"/>
      <c r="BD27" s="8"/>
      <c r="BE27" s="8"/>
      <c r="BF27" s="8" t="s">
        <v>11</v>
      </c>
      <c r="BG27" s="8"/>
      <c r="BH27" s="8" t="s">
        <v>5</v>
      </c>
      <c r="BI27" s="8"/>
      <c r="BJ27" s="8" t="s">
        <v>9</v>
      </c>
      <c r="BK27" s="8"/>
      <c r="BL27" s="8" t="s">
        <v>42</v>
      </c>
      <c r="BM27" s="8" t="s">
        <v>36</v>
      </c>
      <c r="BN27" s="8"/>
      <c r="BO27" s="8" t="s">
        <v>23</v>
      </c>
      <c r="BP27" s="8" t="s">
        <v>44</v>
      </c>
      <c r="BQ27" s="8"/>
      <c r="BR27" s="8" t="s">
        <v>29</v>
      </c>
      <c r="BS27" s="8"/>
      <c r="BT27" s="8" t="s">
        <v>39</v>
      </c>
      <c r="BU27" s="8"/>
      <c r="BV27" s="8"/>
      <c r="BW27" s="8"/>
      <c r="BX27" s="8"/>
      <c r="BY27" s="8"/>
      <c r="BZ27" s="8" t="s">
        <v>42</v>
      </c>
      <c r="CA27" s="8"/>
      <c r="CB27" s="8" t="s">
        <v>44</v>
      </c>
      <c r="CC27" s="8"/>
      <c r="CD27" s="8"/>
      <c r="CE27" s="8" t="s">
        <v>5</v>
      </c>
      <c r="CF27" s="8" t="s">
        <v>11</v>
      </c>
      <c r="CG27" s="8"/>
      <c r="CH27" s="8" t="s">
        <v>9</v>
      </c>
      <c r="CI27" s="8"/>
      <c r="CJ27" s="17"/>
      <c r="CK27" s="8" t="s">
        <v>36</v>
      </c>
      <c r="CL27" s="8"/>
      <c r="CM27" s="8" t="s">
        <v>23</v>
      </c>
      <c r="CN27" s="8" t="s">
        <v>29</v>
      </c>
      <c r="CO27" s="8"/>
      <c r="CP27" s="8" t="s">
        <v>26</v>
      </c>
      <c r="CQ27" s="8" t="s">
        <v>39</v>
      </c>
      <c r="CR27" s="8"/>
      <c r="CS27" s="8"/>
      <c r="CT27" s="8"/>
      <c r="CU27" s="8"/>
      <c r="CV27" s="11">
        <f t="shared" ref="CV27:CV29" si="23">COUNTIF(E27:CU27,"РУС")</f>
        <v>4</v>
      </c>
      <c r="CW27" s="14">
        <f t="shared" ref="CW27:CW29" si="24">COUNTIF(E27:CU27,"МАТ")</f>
        <v>4</v>
      </c>
      <c r="CX27" s="11">
        <f t="shared" ref="CX27:CX29" si="25">COUNTIF(E27:CU27,"АЛГ")</f>
        <v>0</v>
      </c>
      <c r="CY27" s="11">
        <f t="shared" ref="CY27:CY29" si="26">COUNTIF(E27:CU27,"ГЕМ")</f>
        <v>0</v>
      </c>
      <c r="CZ27" s="11">
        <f t="shared" ref="CZ27:CZ29" si="27">COUNTIF(E27:CU27,"ВИС")</f>
        <v>0</v>
      </c>
      <c r="DA27" s="11">
        <f t="shared" ref="DA27:DA29" si="28">COUNTIF(E27:CU27,"БИО")</f>
        <v>4</v>
      </c>
      <c r="DB27" s="11">
        <f t="shared" ref="DB27:DB29" si="29">COUNTIF(E27:CU27,"ГЕО")</f>
        <v>4</v>
      </c>
      <c r="DC27" s="11">
        <f t="shared" ref="DC27:DC29" si="30">COUNTIF(E27:CU27,"ИНФ")</f>
        <v>4</v>
      </c>
      <c r="DD27" s="11">
        <f t="shared" ref="DD27:DD29" si="31">COUNTIF(E27:CU27,"ИСТ")</f>
        <v>4</v>
      </c>
      <c r="DE27" s="11">
        <f t="shared" ref="DE27:DE29" si="32">COUNTIF(E27:CU27,"ЛИТ")</f>
        <v>0</v>
      </c>
      <c r="DF27" s="11">
        <f t="shared" ref="DF27:DF29" si="33">COUNTIF(E27:CU27,"ОБЩ")</f>
        <v>4</v>
      </c>
      <c r="DG27" s="11">
        <f t="shared" ref="DG27:DG29" si="34">COUNTIF(E27:CU27,"ФИЗ")</f>
        <v>4</v>
      </c>
      <c r="DH27" s="11">
        <f t="shared" ref="DH27:DH29" si="35">COUNTIF(E27:CU27,"ХИМ")</f>
        <v>4</v>
      </c>
      <c r="DI27" s="11">
        <f t="shared" ref="DI27:DI29" si="36">COUNTIF(E27:CU27,"АНГ")</f>
        <v>4</v>
      </c>
      <c r="DJ27" s="11">
        <f t="shared" ref="DJ27:DJ29" si="37">COUNTIF(E27:CU27,"НЕМ")</f>
        <v>0</v>
      </c>
      <c r="DK27" s="11">
        <f t="shared" ref="DK27:DK29" si="38">COUNTIF(E27:CU27,"ФРА")</f>
        <v>0</v>
      </c>
      <c r="DL27" s="11">
        <f t="shared" ref="DL27:DL29" si="39">COUNTIF(E27:CU27,"ОКР")</f>
        <v>0</v>
      </c>
      <c r="DM27" s="11">
        <f t="shared" ref="DM27:DM29" si="40">COUNTIF(E27:CU27,"ИЗО")</f>
        <v>0</v>
      </c>
      <c r="DN27" s="11">
        <f t="shared" ref="DN27:DN29" si="41">COUNTIF(E27:CU27,"КУБ")</f>
        <v>0</v>
      </c>
      <c r="DO27" s="11">
        <f t="shared" ref="DO27:DO29" si="42">COUNTIF(E27:CU27,"МУЗ")</f>
        <v>0</v>
      </c>
      <c r="DP27" s="11">
        <f t="shared" ref="DP27:DP29" si="43">COUNTIF(E27:CU27,"ОБЗ")</f>
        <v>0</v>
      </c>
      <c r="DQ27" s="11">
        <f t="shared" ref="DQ27:DQ29" si="44">COUNTIF(E27:CU27,"ТЕХ")</f>
        <v>0</v>
      </c>
      <c r="DR27" s="11">
        <f t="shared" ref="DR27:DR29" si="45">COUNTIF(E27:CU27,"ФЗР")</f>
        <v>0</v>
      </c>
    </row>
    <row r="28" spans="1:123" ht="18" customHeight="1" x14ac:dyDescent="0.2">
      <c r="A28" s="3" t="s">
        <v>74</v>
      </c>
      <c r="B28" s="7" t="s">
        <v>19</v>
      </c>
      <c r="D28" s="41" t="s">
        <v>67</v>
      </c>
      <c r="E28" s="25"/>
      <c r="F28" s="8"/>
      <c r="G28" s="8"/>
      <c r="H28" s="8"/>
      <c r="I28" s="8"/>
      <c r="J28" s="8"/>
      <c r="K28" s="8" t="s">
        <v>5</v>
      </c>
      <c r="L28" s="8"/>
      <c r="M28" s="8" t="s">
        <v>9</v>
      </c>
      <c r="N28" s="8"/>
      <c r="O28" s="8" t="s">
        <v>39</v>
      </c>
      <c r="P28" s="8"/>
      <c r="Q28" s="8" t="s">
        <v>44</v>
      </c>
      <c r="R28" s="8"/>
      <c r="S28" s="8" t="s">
        <v>23</v>
      </c>
      <c r="T28" s="8"/>
      <c r="U28" s="8" t="s">
        <v>29</v>
      </c>
      <c r="V28" s="8"/>
      <c r="W28" s="8" t="s">
        <v>42</v>
      </c>
      <c r="X28" s="8"/>
      <c r="Y28" s="8" t="s">
        <v>11</v>
      </c>
      <c r="Z28" s="8" t="s">
        <v>26</v>
      </c>
      <c r="AA28" s="8" t="s">
        <v>36</v>
      </c>
      <c r="AB28" s="8"/>
      <c r="AC28" s="8"/>
      <c r="AD28" s="8"/>
      <c r="AE28" s="8"/>
      <c r="AF28" s="8"/>
      <c r="AG28" s="8" t="s">
        <v>5</v>
      </c>
      <c r="AH28" s="8"/>
      <c r="AI28" s="8" t="s">
        <v>11</v>
      </c>
      <c r="AJ28" s="8"/>
      <c r="AK28" s="8" t="s">
        <v>9</v>
      </c>
      <c r="AL28" s="8"/>
      <c r="AM28" s="8" t="s">
        <v>42</v>
      </c>
      <c r="AN28" s="8"/>
      <c r="AO28" s="8" t="s">
        <v>36</v>
      </c>
      <c r="AP28" s="8"/>
      <c r="AQ28" s="8" t="s">
        <v>44</v>
      </c>
      <c r="AR28" s="8" t="s">
        <v>26</v>
      </c>
      <c r="AS28" s="8" t="s">
        <v>29</v>
      </c>
      <c r="AT28" s="8"/>
      <c r="AU28" s="8"/>
      <c r="AV28" s="8" t="s">
        <v>39</v>
      </c>
      <c r="AW28" s="8"/>
      <c r="AX28" s="8" t="s">
        <v>23</v>
      </c>
      <c r="AY28" s="8"/>
      <c r="AZ28" s="8"/>
      <c r="BA28" s="8"/>
      <c r="BB28" s="8" t="s">
        <v>26</v>
      </c>
      <c r="BC28" s="8"/>
      <c r="BD28" s="8" t="s">
        <v>9</v>
      </c>
      <c r="BE28" s="8"/>
      <c r="BF28" s="8" t="s">
        <v>36</v>
      </c>
      <c r="BG28" s="8" t="s">
        <v>11</v>
      </c>
      <c r="BH28" s="8"/>
      <c r="BI28" s="8" t="s">
        <v>5</v>
      </c>
      <c r="BJ28" s="8" t="s">
        <v>42</v>
      </c>
      <c r="BK28" s="16"/>
      <c r="BL28" s="8"/>
      <c r="BM28" s="8" t="s">
        <v>23</v>
      </c>
      <c r="BN28" s="8"/>
      <c r="BO28" s="8" t="s">
        <v>44</v>
      </c>
      <c r="BP28" s="8"/>
      <c r="BQ28" s="8"/>
      <c r="BR28" s="8"/>
      <c r="BS28" s="8" t="s">
        <v>39</v>
      </c>
      <c r="BT28" s="8"/>
      <c r="BU28" s="8" t="s">
        <v>29</v>
      </c>
      <c r="BV28" s="8"/>
      <c r="BW28" s="8"/>
      <c r="BX28" s="8" t="s">
        <v>26</v>
      </c>
      <c r="BY28" s="8" t="s">
        <v>44</v>
      </c>
      <c r="BZ28" s="8"/>
      <c r="CA28" s="8" t="s">
        <v>9</v>
      </c>
      <c r="CB28" s="8"/>
      <c r="CC28" s="8"/>
      <c r="CD28" s="8" t="s">
        <v>5</v>
      </c>
      <c r="CE28" s="8"/>
      <c r="CF28" s="8" t="s">
        <v>36</v>
      </c>
      <c r="CG28" s="8"/>
      <c r="CH28" s="8" t="s">
        <v>39</v>
      </c>
      <c r="CI28" s="8"/>
      <c r="CJ28" s="8" t="s">
        <v>29</v>
      </c>
      <c r="CK28" s="8"/>
      <c r="CL28" s="8" t="s">
        <v>23</v>
      </c>
      <c r="CM28" s="8"/>
      <c r="CN28" s="8" t="s">
        <v>11</v>
      </c>
      <c r="CO28" s="8"/>
      <c r="CP28" s="8" t="s">
        <v>42</v>
      </c>
      <c r="CQ28" s="8"/>
      <c r="CR28" s="8"/>
      <c r="CS28" s="8"/>
      <c r="CT28" s="8"/>
      <c r="CU28" s="8"/>
      <c r="CV28" s="11">
        <f t="shared" si="23"/>
        <v>4</v>
      </c>
      <c r="CW28" s="14">
        <f t="shared" si="24"/>
        <v>4</v>
      </c>
      <c r="CX28" s="11">
        <f t="shared" si="25"/>
        <v>0</v>
      </c>
      <c r="CY28" s="11">
        <f t="shared" si="26"/>
        <v>0</v>
      </c>
      <c r="CZ28" s="11">
        <f t="shared" si="27"/>
        <v>0</v>
      </c>
      <c r="DA28" s="11">
        <f t="shared" si="28"/>
        <v>4</v>
      </c>
      <c r="DB28" s="11">
        <f t="shared" si="29"/>
        <v>4</v>
      </c>
      <c r="DC28" s="11">
        <f t="shared" si="30"/>
        <v>4</v>
      </c>
      <c r="DD28" s="11">
        <f t="shared" si="31"/>
        <v>4</v>
      </c>
      <c r="DE28" s="11">
        <f t="shared" si="32"/>
        <v>0</v>
      </c>
      <c r="DF28" s="11">
        <f t="shared" si="33"/>
        <v>4</v>
      </c>
      <c r="DG28" s="11">
        <f t="shared" si="34"/>
        <v>4</v>
      </c>
      <c r="DH28" s="11">
        <f t="shared" si="35"/>
        <v>4</v>
      </c>
      <c r="DI28" s="11">
        <f t="shared" si="36"/>
        <v>4</v>
      </c>
      <c r="DJ28" s="11">
        <f t="shared" si="37"/>
        <v>0</v>
      </c>
      <c r="DK28" s="11">
        <f t="shared" si="38"/>
        <v>0</v>
      </c>
      <c r="DL28" s="11">
        <f t="shared" si="39"/>
        <v>0</v>
      </c>
      <c r="DM28" s="11">
        <f t="shared" si="40"/>
        <v>0</v>
      </c>
      <c r="DN28" s="11">
        <f t="shared" si="41"/>
        <v>0</v>
      </c>
      <c r="DO28" s="11">
        <f t="shared" si="42"/>
        <v>0</v>
      </c>
      <c r="DP28" s="11">
        <f t="shared" si="43"/>
        <v>0</v>
      </c>
      <c r="DQ28" s="11">
        <f t="shared" si="44"/>
        <v>0</v>
      </c>
      <c r="DR28" s="11">
        <f t="shared" si="45"/>
        <v>0</v>
      </c>
    </row>
    <row r="29" spans="1:123" ht="18" customHeight="1" x14ac:dyDescent="0.2">
      <c r="A29" s="23" t="s">
        <v>80</v>
      </c>
      <c r="B29" s="20" t="s">
        <v>57</v>
      </c>
      <c r="D29" s="72" t="s">
        <v>52</v>
      </c>
      <c r="E29" s="73"/>
      <c r="F29" s="66"/>
      <c r="G29" s="66"/>
      <c r="H29" s="66"/>
      <c r="I29" s="66"/>
      <c r="J29" s="66"/>
      <c r="K29" s="66"/>
      <c r="L29" s="8" t="s">
        <v>9</v>
      </c>
      <c r="M29" s="8"/>
      <c r="N29" s="8" t="s">
        <v>39</v>
      </c>
      <c r="O29" s="8"/>
      <c r="P29" s="8"/>
      <c r="Q29" s="8" t="s">
        <v>5</v>
      </c>
      <c r="R29" s="8"/>
      <c r="S29" s="8" t="s">
        <v>29</v>
      </c>
      <c r="T29" s="8" t="s">
        <v>26</v>
      </c>
      <c r="U29" s="8" t="s">
        <v>44</v>
      </c>
      <c r="V29" s="8"/>
      <c r="W29" s="8" t="s">
        <v>23</v>
      </c>
      <c r="X29" s="8"/>
      <c r="Y29" s="66" t="s">
        <v>36</v>
      </c>
      <c r="Z29" s="66"/>
      <c r="AA29" s="66" t="s">
        <v>11</v>
      </c>
      <c r="AB29" s="66"/>
      <c r="AC29" s="66" t="s">
        <v>42</v>
      </c>
      <c r="AD29" s="66"/>
      <c r="AE29" s="66" t="s">
        <v>26</v>
      </c>
      <c r="AF29" s="66" t="s">
        <v>9</v>
      </c>
      <c r="AG29" s="66"/>
      <c r="AH29" s="66"/>
      <c r="AI29" s="66"/>
      <c r="AJ29" s="66" t="s">
        <v>42</v>
      </c>
      <c r="AK29" s="66"/>
      <c r="AL29" s="66" t="s">
        <v>5</v>
      </c>
      <c r="AM29" s="66"/>
      <c r="AN29" s="66"/>
      <c r="AO29" s="66"/>
      <c r="AP29" s="66" t="s">
        <v>39</v>
      </c>
      <c r="AQ29" s="66"/>
      <c r="AR29" s="66" t="s">
        <v>29</v>
      </c>
      <c r="AS29" s="66" t="s">
        <v>44</v>
      </c>
      <c r="AT29" s="66"/>
      <c r="AU29" s="66" t="s">
        <v>36</v>
      </c>
      <c r="AV29" s="66"/>
      <c r="AW29" s="66" t="s">
        <v>23</v>
      </c>
      <c r="AX29" s="66" t="s">
        <v>11</v>
      </c>
      <c r="AY29" s="66"/>
      <c r="AZ29" s="66"/>
      <c r="BA29" s="66"/>
      <c r="BB29" s="8"/>
      <c r="BC29" s="8"/>
      <c r="BD29" s="8" t="s">
        <v>11</v>
      </c>
      <c r="BE29" s="8"/>
      <c r="BF29" s="8" t="s">
        <v>26</v>
      </c>
      <c r="BG29" s="8" t="s">
        <v>5</v>
      </c>
      <c r="BH29" s="8"/>
      <c r="BI29" s="8" t="s">
        <v>9</v>
      </c>
      <c r="BJ29" s="8"/>
      <c r="BK29" s="16"/>
      <c r="BL29" s="8"/>
      <c r="BM29" s="8" t="s">
        <v>42</v>
      </c>
      <c r="BN29" s="8"/>
      <c r="BO29" s="8" t="s">
        <v>39</v>
      </c>
      <c r="BP29" s="8" t="s">
        <v>44</v>
      </c>
      <c r="BQ29" s="8"/>
      <c r="BR29" s="8" t="s">
        <v>29</v>
      </c>
      <c r="BS29" s="8"/>
      <c r="BT29" s="8" t="s">
        <v>23</v>
      </c>
      <c r="BU29" s="8"/>
      <c r="BV29" s="8" t="s">
        <v>36</v>
      </c>
      <c r="BW29" s="8"/>
      <c r="BX29" s="66"/>
      <c r="BY29" s="66"/>
      <c r="BZ29" s="66" t="s">
        <v>5</v>
      </c>
      <c r="CA29" s="66"/>
      <c r="CB29" s="66" t="s">
        <v>11</v>
      </c>
      <c r="CC29" s="66"/>
      <c r="CD29" s="66" t="s">
        <v>9</v>
      </c>
      <c r="CE29" s="66"/>
      <c r="CF29" s="66" t="s">
        <v>29</v>
      </c>
      <c r="CG29" s="66"/>
      <c r="CH29" s="66" t="s">
        <v>36</v>
      </c>
      <c r="CI29" s="66"/>
      <c r="CJ29" s="66"/>
      <c r="CK29" s="66" t="s">
        <v>39</v>
      </c>
      <c r="CL29" s="66"/>
      <c r="CM29" s="66" t="s">
        <v>44</v>
      </c>
      <c r="CN29" s="66" t="s">
        <v>26</v>
      </c>
      <c r="CO29" s="66"/>
      <c r="CP29" s="66"/>
      <c r="CQ29" s="66" t="s">
        <v>42</v>
      </c>
      <c r="CR29" s="66" t="s">
        <v>23</v>
      </c>
      <c r="CS29" s="66"/>
      <c r="CT29" s="66"/>
      <c r="CU29" s="66"/>
      <c r="CV29" s="67">
        <f t="shared" si="23"/>
        <v>4</v>
      </c>
      <c r="CW29" s="68">
        <f t="shared" si="24"/>
        <v>4</v>
      </c>
      <c r="CX29" s="67">
        <f t="shared" si="25"/>
        <v>0</v>
      </c>
      <c r="CY29" s="67">
        <f t="shared" si="26"/>
        <v>0</v>
      </c>
      <c r="CZ29" s="67">
        <f t="shared" si="27"/>
        <v>0</v>
      </c>
      <c r="DA29" s="67">
        <f t="shared" si="28"/>
        <v>4</v>
      </c>
      <c r="DB29" s="67">
        <f t="shared" si="29"/>
        <v>4</v>
      </c>
      <c r="DC29" s="67">
        <f t="shared" si="30"/>
        <v>4</v>
      </c>
      <c r="DD29" s="67">
        <f t="shared" si="31"/>
        <v>4</v>
      </c>
      <c r="DE29" s="67">
        <f t="shared" si="32"/>
        <v>0</v>
      </c>
      <c r="DF29" s="67">
        <f t="shared" si="33"/>
        <v>4</v>
      </c>
      <c r="DG29" s="67">
        <f t="shared" si="34"/>
        <v>4</v>
      </c>
      <c r="DH29" s="67">
        <f t="shared" si="35"/>
        <v>4</v>
      </c>
      <c r="DI29" s="67">
        <f t="shared" si="36"/>
        <v>4</v>
      </c>
      <c r="DJ29" s="67">
        <f t="shared" si="37"/>
        <v>0</v>
      </c>
      <c r="DK29" s="67">
        <f t="shared" si="38"/>
        <v>0</v>
      </c>
      <c r="DL29" s="67">
        <f t="shared" si="39"/>
        <v>0</v>
      </c>
      <c r="DM29" s="67">
        <f t="shared" si="40"/>
        <v>0</v>
      </c>
      <c r="DN29" s="67">
        <f t="shared" si="41"/>
        <v>0</v>
      </c>
      <c r="DO29" s="67">
        <f t="shared" si="42"/>
        <v>0</v>
      </c>
      <c r="DP29" s="67">
        <f t="shared" si="43"/>
        <v>0</v>
      </c>
      <c r="DQ29" s="67">
        <f t="shared" si="44"/>
        <v>0</v>
      </c>
      <c r="DR29" s="67">
        <f t="shared" si="45"/>
        <v>0</v>
      </c>
    </row>
    <row r="30" spans="1:123" s="74" customFormat="1" ht="18" customHeight="1" x14ac:dyDescent="0.2">
      <c r="A30" s="18" t="s">
        <v>41</v>
      </c>
      <c r="B30" s="24" t="s">
        <v>42</v>
      </c>
      <c r="D30" s="41" t="s">
        <v>82</v>
      </c>
      <c r="E30" s="8"/>
      <c r="F30" s="8"/>
      <c r="G30" s="8"/>
      <c r="H30" s="8"/>
      <c r="I30" s="8"/>
      <c r="J30" s="8"/>
      <c r="K30" s="8" t="s">
        <v>5</v>
      </c>
      <c r="L30" s="8"/>
      <c r="M30" s="8" t="s">
        <v>9</v>
      </c>
      <c r="N30" s="8"/>
      <c r="O30" s="8" t="s">
        <v>29</v>
      </c>
      <c r="P30" s="8"/>
      <c r="Q30" s="8" t="s">
        <v>44</v>
      </c>
      <c r="R30" s="8"/>
      <c r="S30" s="8" t="s">
        <v>26</v>
      </c>
      <c r="T30" s="8" t="s">
        <v>39</v>
      </c>
      <c r="U30" s="8" t="s">
        <v>23</v>
      </c>
      <c r="V30" s="8"/>
      <c r="W30" s="8" t="s">
        <v>11</v>
      </c>
      <c r="X30" s="8"/>
      <c r="Y30" s="8" t="s">
        <v>42</v>
      </c>
      <c r="Z30" s="8"/>
      <c r="AA30" s="8" t="s">
        <v>36</v>
      </c>
      <c r="AB30" s="8"/>
      <c r="AC30" s="8"/>
      <c r="AD30" s="8"/>
      <c r="AE30" s="8"/>
      <c r="AF30" s="8"/>
      <c r="AG30" s="8" t="s">
        <v>9</v>
      </c>
      <c r="AH30" s="8"/>
      <c r="AI30" s="8" t="s">
        <v>42</v>
      </c>
      <c r="AJ30" s="8"/>
      <c r="AK30" s="8"/>
      <c r="AL30" s="8" t="s">
        <v>5</v>
      </c>
      <c r="AM30" s="8" t="s">
        <v>26</v>
      </c>
      <c r="AN30" s="8"/>
      <c r="AO30" s="8" t="s">
        <v>44</v>
      </c>
      <c r="AP30" s="8"/>
      <c r="AQ30" s="8" t="s">
        <v>29</v>
      </c>
      <c r="AR30" s="8"/>
      <c r="AS30" s="8" t="s">
        <v>39</v>
      </c>
      <c r="AT30" s="8"/>
      <c r="AU30" s="8" t="s">
        <v>23</v>
      </c>
      <c r="AV30" s="8"/>
      <c r="AW30" s="8" t="s">
        <v>36</v>
      </c>
      <c r="AX30" s="8"/>
      <c r="AY30" s="8" t="s">
        <v>11</v>
      </c>
      <c r="AZ30" s="8"/>
      <c r="BA30" s="8"/>
      <c r="BB30" s="8"/>
      <c r="BC30" s="8" t="s">
        <v>42</v>
      </c>
      <c r="BD30" s="8"/>
      <c r="BE30" s="8"/>
      <c r="BF30" s="8" t="s">
        <v>39</v>
      </c>
      <c r="BG30" s="8" t="s">
        <v>5</v>
      </c>
      <c r="BH30" s="8"/>
      <c r="BI30" s="8" t="s">
        <v>9</v>
      </c>
      <c r="BJ30" s="8" t="s">
        <v>11</v>
      </c>
      <c r="BK30" s="8"/>
      <c r="BL30" s="8" t="s">
        <v>44</v>
      </c>
      <c r="BM30" s="8"/>
      <c r="BN30" s="8"/>
      <c r="BO30" s="8" t="s">
        <v>29</v>
      </c>
      <c r="BP30" s="8"/>
      <c r="BQ30" s="8"/>
      <c r="BR30" s="8" t="s">
        <v>36</v>
      </c>
      <c r="BS30" s="8"/>
      <c r="BT30" s="8" t="s">
        <v>26</v>
      </c>
      <c r="BU30" s="8"/>
      <c r="BV30" s="8" t="s">
        <v>23</v>
      </c>
      <c r="BW30" s="8"/>
      <c r="BX30" s="8"/>
      <c r="BY30" s="8"/>
      <c r="BZ30" s="8" t="s">
        <v>5</v>
      </c>
      <c r="CA30" s="8"/>
      <c r="CB30" s="8" t="s">
        <v>36</v>
      </c>
      <c r="CC30" s="8"/>
      <c r="CD30" s="8" t="s">
        <v>9</v>
      </c>
      <c r="CE30" s="8"/>
      <c r="CF30" s="8" t="s">
        <v>44</v>
      </c>
      <c r="CG30" s="8"/>
      <c r="CH30" s="8" t="s">
        <v>39</v>
      </c>
      <c r="CI30" s="8"/>
      <c r="CJ30" s="8" t="s">
        <v>29</v>
      </c>
      <c r="CK30" s="8" t="s">
        <v>23</v>
      </c>
      <c r="CL30" s="8"/>
      <c r="CM30" s="8" t="s">
        <v>42</v>
      </c>
      <c r="CN30" s="8"/>
      <c r="CO30" s="8"/>
      <c r="CP30" s="8" t="s">
        <v>26</v>
      </c>
      <c r="CQ30" s="8"/>
      <c r="CR30" s="8" t="s">
        <v>11</v>
      </c>
      <c r="CS30" s="8"/>
      <c r="CT30" s="8"/>
      <c r="CU30" s="8"/>
      <c r="CV30" s="11">
        <f t="shared" ref="CV30" si="46">COUNTIF(E30:CU30,"РУС")</f>
        <v>4</v>
      </c>
      <c r="CW30" s="11">
        <f t="shared" ref="CW30" si="47">COUNTIF(E30:CU30,"МАТ")</f>
        <v>4</v>
      </c>
      <c r="CX30" s="11">
        <f t="shared" ref="CX30" si="48">COUNTIF(E30:CU30,"АЛГ")</f>
        <v>0</v>
      </c>
      <c r="CY30" s="11">
        <f t="shared" ref="CY30" si="49">COUNTIF(E30:CU30,"ГЕМ")</f>
        <v>0</v>
      </c>
      <c r="CZ30" s="11">
        <f t="shared" ref="CZ30" si="50">COUNTIF(E30:CU30,"ВИС")</f>
        <v>0</v>
      </c>
      <c r="DA30" s="11">
        <f t="shared" ref="DA30" si="51">COUNTIF(E30:CU30,"БИО")</f>
        <v>4</v>
      </c>
      <c r="DB30" s="11">
        <f t="shared" ref="DB30" si="52">COUNTIF(E30:CU30,"ГЕО")</f>
        <v>4</v>
      </c>
      <c r="DC30" s="11">
        <f t="shared" ref="DC30" si="53">COUNTIF(E30:CU30,"ИНФ")</f>
        <v>4</v>
      </c>
      <c r="DD30" s="11">
        <f t="shared" ref="DD30" si="54">COUNTIF(E30:CU30,"ИСТ")</f>
        <v>4</v>
      </c>
      <c r="DE30" s="11">
        <f t="shared" ref="DE30" si="55">COUNTIF(E30:CU30,"ЛИТ")</f>
        <v>0</v>
      </c>
      <c r="DF30" s="11">
        <f t="shared" ref="DF30" si="56">COUNTIF(E30:CU30,"ОБЩ")</f>
        <v>4</v>
      </c>
      <c r="DG30" s="11">
        <f t="shared" ref="DG30" si="57">COUNTIF(E30:CU30,"ФИЗ")</f>
        <v>4</v>
      </c>
      <c r="DH30" s="11">
        <f t="shared" ref="DH30" si="58">COUNTIF(E30:CU30,"ХИМ")</f>
        <v>4</v>
      </c>
      <c r="DI30" s="11">
        <f t="shared" ref="DI30" si="59">COUNTIF(E30:CU30,"АНГ")</f>
        <v>4</v>
      </c>
      <c r="DJ30" s="11">
        <f t="shared" ref="DJ30" si="60">COUNTIF(E30:CU30,"НЕМ")</f>
        <v>0</v>
      </c>
      <c r="DK30" s="11">
        <f t="shared" ref="DK30" si="61">COUNTIF(E30:CU30,"ФРА")</f>
        <v>0</v>
      </c>
      <c r="DL30" s="11">
        <f t="shared" ref="DL30" si="62">COUNTIF(E30:CU30,"ОКР")</f>
        <v>0</v>
      </c>
      <c r="DM30" s="11">
        <f t="shared" ref="DM30" si="63">COUNTIF(E30:CU30,"ИЗО")</f>
        <v>0</v>
      </c>
      <c r="DN30" s="11">
        <f t="shared" ref="DN30" si="64">COUNTIF(E30:CU30,"КУБ")</f>
        <v>0</v>
      </c>
      <c r="DO30" s="11">
        <f t="shared" ref="DO30" si="65">COUNTIF(E30:CU30,"МУЗ")</f>
        <v>0</v>
      </c>
      <c r="DP30" s="11">
        <f t="shared" ref="DP30" si="66">COUNTIF(E30:CU30,"ОБЗ")</f>
        <v>0</v>
      </c>
      <c r="DQ30" s="11">
        <f t="shared" ref="DQ30" si="67">COUNTIF(E30:CU30,"ТЕХ")</f>
        <v>0</v>
      </c>
      <c r="DR30" s="11">
        <f t="shared" ref="DR30" si="68">COUNTIF(E30:CU30,"ФЗР")</f>
        <v>0</v>
      </c>
    </row>
    <row r="31" spans="1:123" s="42" customFormat="1" ht="15.75" customHeight="1" x14ac:dyDescent="0.25">
      <c r="A31" s="37"/>
      <c r="B31" s="46"/>
      <c r="D31" s="37"/>
      <c r="E31" s="34">
        <v>2</v>
      </c>
      <c r="F31" s="34">
        <v>3</v>
      </c>
      <c r="G31" s="34">
        <v>4</v>
      </c>
      <c r="H31" s="34">
        <v>5</v>
      </c>
      <c r="I31" s="34">
        <v>6</v>
      </c>
      <c r="J31" s="34">
        <v>7</v>
      </c>
      <c r="K31" s="34">
        <v>9</v>
      </c>
      <c r="L31" s="34">
        <v>10</v>
      </c>
      <c r="M31" s="34">
        <v>11</v>
      </c>
      <c r="N31" s="34">
        <v>12</v>
      </c>
      <c r="O31" s="34">
        <v>13</v>
      </c>
      <c r="P31" s="34">
        <v>14</v>
      </c>
      <c r="Q31" s="34">
        <v>16</v>
      </c>
      <c r="R31" s="34">
        <v>17</v>
      </c>
      <c r="S31" s="34">
        <v>18</v>
      </c>
      <c r="T31" s="34">
        <v>19</v>
      </c>
      <c r="U31" s="34">
        <v>20</v>
      </c>
      <c r="V31" s="34">
        <v>21</v>
      </c>
      <c r="W31" s="34">
        <v>23</v>
      </c>
      <c r="X31" s="34">
        <v>24</v>
      </c>
      <c r="Y31" s="34">
        <v>25</v>
      </c>
      <c r="Z31" s="34">
        <v>26</v>
      </c>
      <c r="AA31" s="34">
        <v>27</v>
      </c>
      <c r="AB31" s="34">
        <v>28</v>
      </c>
      <c r="AC31" s="34">
        <v>30</v>
      </c>
      <c r="AD31" s="34">
        <v>1</v>
      </c>
      <c r="AE31" s="34">
        <v>2</v>
      </c>
      <c r="AF31" s="34">
        <v>3</v>
      </c>
      <c r="AG31" s="34">
        <v>4</v>
      </c>
      <c r="AH31" s="34">
        <v>5</v>
      </c>
      <c r="AI31" s="34">
        <v>7</v>
      </c>
      <c r="AJ31" s="34">
        <v>8</v>
      </c>
      <c r="AK31" s="34">
        <v>9</v>
      </c>
      <c r="AL31" s="34">
        <v>10</v>
      </c>
      <c r="AM31" s="34">
        <v>11</v>
      </c>
      <c r="AN31" s="34">
        <v>12</v>
      </c>
      <c r="AO31" s="34">
        <v>14</v>
      </c>
      <c r="AP31" s="34">
        <v>15</v>
      </c>
      <c r="AQ31" s="35">
        <v>16</v>
      </c>
      <c r="AR31" s="34">
        <v>17</v>
      </c>
      <c r="AS31" s="34">
        <v>18</v>
      </c>
      <c r="AT31" s="34">
        <v>19</v>
      </c>
      <c r="AU31" s="34">
        <v>21</v>
      </c>
      <c r="AV31" s="34">
        <v>22</v>
      </c>
      <c r="AW31" s="34">
        <v>23</v>
      </c>
      <c r="AX31" s="34">
        <v>24</v>
      </c>
      <c r="AY31" s="34">
        <v>25</v>
      </c>
      <c r="AZ31" s="34">
        <v>26</v>
      </c>
      <c r="BA31" s="34">
        <v>5</v>
      </c>
      <c r="BB31" s="34">
        <v>6</v>
      </c>
      <c r="BC31" s="34">
        <v>7</v>
      </c>
      <c r="BD31" s="34">
        <v>8</v>
      </c>
      <c r="BE31" s="34">
        <v>9</v>
      </c>
      <c r="BF31" s="34">
        <v>11</v>
      </c>
      <c r="BG31" s="34">
        <v>12</v>
      </c>
      <c r="BH31" s="34">
        <v>13</v>
      </c>
      <c r="BI31" s="34">
        <v>14</v>
      </c>
      <c r="BJ31" s="34">
        <v>15</v>
      </c>
      <c r="BK31" s="34">
        <v>16</v>
      </c>
      <c r="BL31" s="34">
        <v>18</v>
      </c>
      <c r="BM31" s="34">
        <v>19</v>
      </c>
      <c r="BN31" s="34">
        <v>20</v>
      </c>
      <c r="BO31" s="34">
        <v>21</v>
      </c>
      <c r="BP31" s="34">
        <v>22</v>
      </c>
      <c r="BQ31" s="34">
        <v>23</v>
      </c>
      <c r="BR31" s="34">
        <v>25</v>
      </c>
      <c r="BS31" s="34">
        <v>26</v>
      </c>
      <c r="BT31" s="34">
        <v>27</v>
      </c>
      <c r="BU31" s="34">
        <v>28</v>
      </c>
      <c r="BV31" s="34">
        <v>29</v>
      </c>
      <c r="BW31" s="34">
        <v>30</v>
      </c>
      <c r="BX31" s="34">
        <v>2</v>
      </c>
      <c r="BY31" s="34">
        <v>3</v>
      </c>
      <c r="BZ31" s="34">
        <v>4</v>
      </c>
      <c r="CA31" s="34">
        <v>5</v>
      </c>
      <c r="CB31" s="34">
        <v>6</v>
      </c>
      <c r="CC31" s="34">
        <v>7</v>
      </c>
      <c r="CD31" s="34">
        <v>9</v>
      </c>
      <c r="CE31" s="34">
        <v>10</v>
      </c>
      <c r="CF31" s="34">
        <v>11</v>
      </c>
      <c r="CG31" s="34">
        <v>12</v>
      </c>
      <c r="CH31" s="34">
        <v>13</v>
      </c>
      <c r="CI31" s="34">
        <v>14</v>
      </c>
      <c r="CJ31" s="34">
        <v>16</v>
      </c>
      <c r="CK31" s="34">
        <v>17</v>
      </c>
      <c r="CL31" s="34">
        <v>18</v>
      </c>
      <c r="CM31" s="34">
        <v>19</v>
      </c>
      <c r="CN31" s="34">
        <v>20</v>
      </c>
      <c r="CO31" s="34">
        <v>21</v>
      </c>
      <c r="CP31" s="34">
        <v>23</v>
      </c>
      <c r="CQ31" s="34">
        <v>24</v>
      </c>
      <c r="CR31" s="34">
        <v>25</v>
      </c>
      <c r="CS31" s="34">
        <v>26</v>
      </c>
      <c r="CT31" s="34">
        <v>27</v>
      </c>
      <c r="CU31" s="34">
        <v>28</v>
      </c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43"/>
      <c r="DJ31" s="43"/>
      <c r="DK31" s="43"/>
      <c r="DL31" s="44"/>
      <c r="DM31" s="44"/>
      <c r="DN31" s="44"/>
      <c r="DO31" s="44"/>
      <c r="DP31" s="44"/>
      <c r="DQ31" s="44"/>
      <c r="DR31" s="45"/>
    </row>
    <row r="32" spans="1:123" s="37" customFormat="1" ht="16.149999999999999" customHeight="1" x14ac:dyDescent="0.25">
      <c r="A32" s="13" t="s">
        <v>65</v>
      </c>
      <c r="B32" s="6"/>
      <c r="E32" s="65" t="s">
        <v>0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1" t="s">
        <v>1</v>
      </c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2" t="s">
        <v>2</v>
      </c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52" t="s">
        <v>3</v>
      </c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DI32" s="43"/>
      <c r="DJ32" s="43"/>
      <c r="DK32" s="43"/>
      <c r="DL32" s="44"/>
      <c r="DM32" s="44"/>
      <c r="DN32" s="44"/>
      <c r="DO32" s="44"/>
      <c r="DP32" s="44"/>
      <c r="DQ32" s="44"/>
      <c r="DR32" s="43"/>
      <c r="DS32" s="42"/>
    </row>
    <row r="33" spans="121:123" ht="58.15" customHeight="1" x14ac:dyDescent="0.25">
      <c r="DQ33" s="10"/>
      <c r="DS33" s="2"/>
    </row>
    <row r="34" spans="121:123" ht="15.75" customHeight="1" x14ac:dyDescent="0.25">
      <c r="DS34" s="2"/>
    </row>
    <row r="35" spans="121:123" ht="15.75" customHeight="1" x14ac:dyDescent="0.25"/>
    <row r="36" spans="121:123" ht="15.75" customHeight="1" x14ac:dyDescent="0.25"/>
    <row r="37" spans="121:123" ht="15.75" customHeight="1" x14ac:dyDescent="0.25"/>
    <row r="38" spans="121:123" ht="15.75" customHeight="1" x14ac:dyDescent="0.25"/>
    <row r="39" spans="121:123" ht="15.75" customHeight="1" x14ac:dyDescent="0.25"/>
    <row r="40" spans="121:123" ht="15.75" customHeight="1" x14ac:dyDescent="0.25"/>
    <row r="41" spans="121:123" ht="15.75" customHeight="1" x14ac:dyDescent="0.25"/>
    <row r="42" spans="121:123" ht="15.75" customHeight="1" x14ac:dyDescent="0.25"/>
    <row r="43" spans="121:123" ht="15.75" customHeight="1" x14ac:dyDescent="0.25"/>
    <row r="44" spans="121:123" ht="15.75" customHeight="1" x14ac:dyDescent="0.25"/>
    <row r="45" spans="121:123" ht="15.75" customHeight="1" x14ac:dyDescent="0.25"/>
    <row r="46" spans="121:123" ht="15.75" customHeight="1" x14ac:dyDescent="0.25"/>
    <row r="47" spans="121:123" ht="15.75" customHeight="1" x14ac:dyDescent="0.25"/>
    <row r="48" spans="121:1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</sheetData>
  <sortState ref="A2:B25">
    <sortCondition ref="A2:A25"/>
  </sortState>
  <mergeCells count="16">
    <mergeCell ref="A7:B7"/>
    <mergeCell ref="E7:AC7"/>
    <mergeCell ref="E32:AC32"/>
    <mergeCell ref="AD32:AZ32"/>
    <mergeCell ref="BA32:BW32"/>
    <mergeCell ref="BX32:CU32"/>
    <mergeCell ref="BX7:CU7"/>
    <mergeCell ref="CV7:DR7"/>
    <mergeCell ref="Q3:AH3"/>
    <mergeCell ref="F2:I2"/>
    <mergeCell ref="Q4:AF4"/>
    <mergeCell ref="F4:M4"/>
    <mergeCell ref="F3:M3"/>
    <mergeCell ref="AD7:AZ7"/>
    <mergeCell ref="BA7:BW7"/>
    <mergeCell ref="F5:M5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Елена</cp:lastModifiedBy>
  <cp:lastPrinted>2022-09-02T07:17:03Z</cp:lastPrinted>
  <dcterms:created xsi:type="dcterms:W3CDTF">2021-09-20T17:47:09Z</dcterms:created>
  <dcterms:modified xsi:type="dcterms:W3CDTF">2024-09-15T18:10:44Z</dcterms:modified>
</cp:coreProperties>
</file>